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Иркутское отделение\2024\Аукцион\"/>
    </mc:Choice>
  </mc:AlternateContent>
  <bookViews>
    <workbookView xWindow="25080" yWindow="-120" windowWidth="29040" windowHeight="15840"/>
  </bookViews>
  <sheets>
    <sheet name="1" sheetId="4" r:id="rId1"/>
  </sheets>
  <definedNames>
    <definedName name="_xlnm.Print_Area" localSheetId="0">'1'!$A$1:$M$97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8" i="4" l="1"/>
  <c r="D38" i="4"/>
  <c r="D32" i="4"/>
  <c r="D35" i="4" s="1"/>
  <c r="D36" i="4" s="1"/>
  <c r="D37" i="4" s="1"/>
  <c r="D31" i="4"/>
  <c r="K30" i="4"/>
  <c r="G30" i="4"/>
  <c r="D30" i="4"/>
  <c r="K29" i="4"/>
  <c r="G29" i="4"/>
  <c r="D29" i="4"/>
  <c r="D28" i="4"/>
  <c r="K28" i="4" s="1"/>
  <c r="G27" i="4"/>
  <c r="D27" i="4"/>
  <c r="D25" i="4"/>
  <c r="D21" i="4"/>
  <c r="D20" i="4"/>
  <c r="D19" i="4"/>
  <c r="K15" i="4"/>
  <c r="G15" i="4"/>
  <c r="D15" i="4"/>
  <c r="D86" i="4" l="1"/>
  <c r="D87" i="4" s="1"/>
  <c r="D46" i="4"/>
  <c r="D50" i="4" s="1"/>
  <c r="D74" i="4"/>
  <c r="D75" i="4" s="1"/>
  <c r="D73" i="4"/>
  <c r="G71" i="4"/>
  <c r="G69" i="4"/>
  <c r="D78" i="4"/>
  <c r="K79" i="4"/>
  <c r="D67" i="4" l="1"/>
  <c r="K67" i="4" s="1"/>
  <c r="D61" i="4"/>
  <c r="D64" i="4" s="1"/>
  <c r="D65" i="4" s="1"/>
  <c r="D66" i="4" s="1"/>
  <c r="D57" i="4"/>
  <c r="D58" i="4"/>
  <c r="G58" i="4" s="1"/>
  <c r="D56" i="4"/>
  <c r="K56" i="4" s="1"/>
  <c r="D47" i="4"/>
  <c r="G47" i="4" s="1"/>
  <c r="D53" i="4"/>
  <c r="D54" i="4" s="1"/>
  <c r="D55" i="4" s="1"/>
  <c r="K42" i="4"/>
  <c r="G42" i="4"/>
  <c r="D42" i="4"/>
  <c r="K47" i="4" l="1"/>
</calcChain>
</file>

<file path=xl/sharedStrings.xml><?xml version="1.0" encoding="utf-8"?>
<sst xmlns="http://schemas.openxmlformats.org/spreadsheetml/2006/main" count="559" uniqueCount="186">
  <si>
    <t>Наименование работ</t>
  </si>
  <si>
    <t>Кол-во</t>
  </si>
  <si>
    <t>Наименование</t>
  </si>
  <si>
    <t>Демонтируемый материал</t>
  </si>
  <si>
    <t>Ед. изм.</t>
  </si>
  <si>
    <t>м2</t>
  </si>
  <si>
    <t>Ед. изм</t>
  </si>
  <si>
    <t>Потребность в основных материалах</t>
  </si>
  <si>
    <t>Использование</t>
  </si>
  <si>
    <t>3</t>
  </si>
  <si>
    <t>Поставщик</t>
  </si>
  <si>
    <t>УТВЕРЖДАЮ:</t>
  </si>
  <si>
    <t>____________________О.Н. Герасименко</t>
  </si>
  <si>
    <t>Производство ремонтно-строительных работ осуществляется в помещениях эксплуатируемого объекта без остановки рабочего процесса предприятия, при этом: в зоне производства ремонтно-строительных работ имеются мебель и иные загромождающие помещения предметы. Стесненность 1,35 ( коэффициент доплат к стоимости работ согласно общих частей СНИП)</t>
  </si>
  <si>
    <t>Начальник ОКСиКР ООО "Иркутскэнергосбыт"_____________Е.Л. Баженов</t>
  </si>
  <si>
    <t>Главный инженер ООО "Иркутскэнергосбыт"</t>
  </si>
  <si>
    <t>Приложение № 2 к договору подряда № 04/КР от "_____" июня 2023 г.</t>
  </si>
  <si>
    <t>шт</t>
  </si>
  <si>
    <t>кг</t>
  </si>
  <si>
    <t>м.п.</t>
  </si>
  <si>
    <t>п/исп.</t>
  </si>
  <si>
    <t>подрядчик</t>
  </si>
  <si>
    <t>стр. мусор</t>
  </si>
  <si>
    <t>"____" ___________2024 г.</t>
  </si>
  <si>
    <t>п/исп</t>
  </si>
  <si>
    <t>24</t>
  </si>
  <si>
    <t>Прочие работы</t>
  </si>
  <si>
    <t>Влажная уборка помещений</t>
  </si>
  <si>
    <t>Очистка помещений от строительного мусора с затариванием в мешки</t>
  </si>
  <si>
    <t>тн</t>
  </si>
  <si>
    <t>Погрузка строительного мусора в автосамосвалы и вывозка на расстояние до 15 км</t>
  </si>
  <si>
    <t>норма</t>
  </si>
  <si>
    <t>т</t>
  </si>
  <si>
    <t>м</t>
  </si>
  <si>
    <t>Монтаж турникета-трипода со встроенными RFID считывателями карт и контроллером (электронная проходная через турникет с подключением к СКУД).</t>
  </si>
  <si>
    <t>Турникет-трипод ZKTeco TS1011D (EM/MF) со встроенными RFID считывателями карт и контроллером (электронная проходная через турникет с подключением к СКУД).</t>
  </si>
  <si>
    <t>Монтаж ограждения для турникета</t>
  </si>
  <si>
    <t>м.п</t>
  </si>
  <si>
    <t>Профиль 60*27</t>
  </si>
  <si>
    <t>Кабель-канал 10*20</t>
  </si>
  <si>
    <t>Цокольный этаж</t>
  </si>
  <si>
    <t>Алюмиевый дверной блок</t>
  </si>
  <si>
    <t>Алюминиевый дверной блок утепленный глухой</t>
  </si>
  <si>
    <t>Грунтование стен на 2 раза</t>
  </si>
  <si>
    <t>Грунтовка глубокого проникновения для наружных и внутренних работ акриловая</t>
  </si>
  <si>
    <t>Шпаклевка для внутренних работ</t>
  </si>
  <si>
    <t>Окраска откосов краской ВД за 2 раза</t>
  </si>
  <si>
    <t xml:space="preserve">Краска ВД-АК (цвет согласовать с заказчиком)                           </t>
  </si>
  <si>
    <t>Грунтование откосов на 2 раза</t>
  </si>
  <si>
    <t xml:space="preserve">Шпатлевание откосов за 2 раза </t>
  </si>
  <si>
    <t>Шпатлевание стен на 2 раза</t>
  </si>
  <si>
    <t>Грунтование стен за 1 раз</t>
  </si>
  <si>
    <t>коридор</t>
  </si>
  <si>
    <t>1 этаж</t>
  </si>
  <si>
    <t>Устройство откоса из ГКЛ</t>
  </si>
  <si>
    <t>ГКЛ 12 мм</t>
  </si>
  <si>
    <t>запасной выход</t>
  </si>
  <si>
    <t>Алюминиевый дверной блок</t>
  </si>
  <si>
    <t>Установка уголка ПВХ</t>
  </si>
  <si>
    <t>Уголок ПВХ 30х30 белый</t>
  </si>
  <si>
    <t>Профиль27*28</t>
  </si>
  <si>
    <t>холл</t>
  </si>
  <si>
    <t>Кабель внутренней прокладки UTP   4 пары,Essential Nexans,Категория 5е</t>
  </si>
  <si>
    <t>Монтаж кабеля для системы СКУД в к.каналах</t>
  </si>
  <si>
    <t>Прокладка кабеля UTP по строительным конструкциям на провододержателях</t>
  </si>
  <si>
    <t>Подрядчик</t>
  </si>
  <si>
    <t>уп</t>
  </si>
  <si>
    <t>Дюбель-хомут плоский 6х12мм</t>
  </si>
  <si>
    <t>Монтаж кабель-канала 10*20</t>
  </si>
  <si>
    <t>Грунтование ранее окрашенных стен и балок на 1 раз</t>
  </si>
  <si>
    <t>Окраска ранее окрашенных стен и балок краской ВД на 2 раза.</t>
  </si>
  <si>
    <t>Демонтаж кабель-канала 10*20</t>
  </si>
  <si>
    <t>Кабель-канал</t>
  </si>
  <si>
    <t>Оклейка стен обоями с окраской (+проёмы)</t>
  </si>
  <si>
    <t>Обои флизелиновые текстурные</t>
  </si>
  <si>
    <t>Снятие обоев</t>
  </si>
  <si>
    <t>Обои</t>
  </si>
  <si>
    <t xml:space="preserve">Шпатлевание стен за 2 раза </t>
  </si>
  <si>
    <t>Разборка откоса из ГКЛ и мет.каркаса</t>
  </si>
  <si>
    <t>ГКЛ, мет.каркас</t>
  </si>
  <si>
    <t>передать заказчику</t>
  </si>
  <si>
    <t>пом.1-2,1-3,1-4,1-5</t>
  </si>
  <si>
    <t>1</t>
  </si>
  <si>
    <t>пом.1-10</t>
  </si>
  <si>
    <t>Доводчик</t>
  </si>
  <si>
    <t>Замена доводчика</t>
  </si>
  <si>
    <t>Датчик магнитно-контактный</t>
  </si>
  <si>
    <t>Демонтаж, монтаж датчика магнитно-контактный</t>
  </si>
  <si>
    <t>Установка доводчика</t>
  </si>
  <si>
    <t>Демонтаж магнитного замка</t>
  </si>
  <si>
    <t>Демонтаж блока бесперебойного питания</t>
  </si>
  <si>
    <t>Магнитный замок</t>
  </si>
  <si>
    <t>Блок бесперебойного питания</t>
  </si>
  <si>
    <t>4</t>
  </si>
  <si>
    <t>2</t>
  </si>
  <si>
    <t>6</t>
  </si>
  <si>
    <t>8</t>
  </si>
  <si>
    <t>Демонтаж, монтаж подвесного потолка Арстронг</t>
  </si>
  <si>
    <t>Подвесной потолок Арстронг</t>
  </si>
  <si>
    <t>Демонтаж, монтаж потолочных светильников 600*600</t>
  </si>
  <si>
    <t>Светильник потолочный 600*600</t>
  </si>
  <si>
    <t>Монтаж кабеля ВВГ 3*1,5 в гофре</t>
  </si>
  <si>
    <t>Кабель ВВГ 3*1,5</t>
  </si>
  <si>
    <t>Гофра 16</t>
  </si>
  <si>
    <t>5</t>
  </si>
  <si>
    <t>Устройство алюминиевых витражных перегородок глухих</t>
  </si>
  <si>
    <t>Алюминиевая витражная перегородка</t>
  </si>
  <si>
    <t>7</t>
  </si>
  <si>
    <t>Устройство алюминиевых витражных перегородок с дверным проемом</t>
  </si>
  <si>
    <t>Монтаж алюминиевого дверного блока 900*2050 мм</t>
  </si>
  <si>
    <t>Алюминиевый дверной блок 900*2050 мм</t>
  </si>
  <si>
    <t>9</t>
  </si>
  <si>
    <t>Грунтовка глубокого проникновения</t>
  </si>
  <si>
    <t>10</t>
  </si>
  <si>
    <t>Шпаклевка для внутренних работ типа KrasLand-001</t>
  </si>
  <si>
    <t>11</t>
  </si>
  <si>
    <t>Окраска стен краской ВД на 2 раза</t>
  </si>
  <si>
    <t>Краска для внутренних работ, водоэмульсионная акриловая, матовая (цвет согласовать с заказчиком</t>
  </si>
  <si>
    <t>12</t>
  </si>
  <si>
    <t>Разборка откоса из ГКЛ по металлическому каркасу</t>
  </si>
  <si>
    <t>ГКЛ, мет.профиль</t>
  </si>
  <si>
    <t>13</t>
  </si>
  <si>
    <t>Смена выключателя</t>
  </si>
  <si>
    <t>Выключатель внутр.</t>
  </si>
  <si>
    <t>14</t>
  </si>
  <si>
    <t>Демонтаж, монтаж плинтуса</t>
  </si>
  <si>
    <t>Плинтус пласт.</t>
  </si>
  <si>
    <t>15</t>
  </si>
  <si>
    <t>Монтаж плинтуса</t>
  </si>
  <si>
    <t>16</t>
  </si>
  <si>
    <t>Демонтаж, монтаж уголков МДФ</t>
  </si>
  <si>
    <t>Уголок МДФ</t>
  </si>
  <si>
    <t>17</t>
  </si>
  <si>
    <t>Демонтаж, монтаж стеновой панели МДФ</t>
  </si>
  <si>
    <t>Стеновая панель МДФ</t>
  </si>
  <si>
    <t>18</t>
  </si>
  <si>
    <t>Монтаж наружного дверного блока 1600*2500 мм</t>
  </si>
  <si>
    <t>Дверной блок металлический утепленный 1600*2500 с коробкой, с терморазрывом.</t>
  </si>
  <si>
    <t>19</t>
  </si>
  <si>
    <t>Монтаж откосов из ГКЛ по металлическому каркасу</t>
  </si>
  <si>
    <t>ГКЛ толщина 12мм</t>
  </si>
  <si>
    <t>Профиль направляющий 27*28</t>
  </si>
  <si>
    <t>Профиль стоечный 60*27</t>
  </si>
  <si>
    <t>20</t>
  </si>
  <si>
    <t>21</t>
  </si>
  <si>
    <t>Шпатлевание откосов на 2 раза</t>
  </si>
  <si>
    <t>22</t>
  </si>
  <si>
    <t>Окраска откосов краской ВД на 2 раза</t>
  </si>
  <si>
    <t>23</t>
  </si>
  <si>
    <t>Замена уплотнительного профиля оконного блока</t>
  </si>
  <si>
    <t>Уплотнительный профиль</t>
  </si>
  <si>
    <t xml:space="preserve">Регулировка оконного блока 2360*2030 мм </t>
  </si>
  <si>
    <t>г. Иркутск, ул.Байкальская, д. 259В</t>
  </si>
  <si>
    <t>Демонтаж считывателя СУРВ</t>
  </si>
  <si>
    <t>Считыватель СУРВ</t>
  </si>
  <si>
    <t>Демонтаж кабеля UTP 4 пары</t>
  </si>
  <si>
    <t>Кабель внутренней прокладки UTP 4 пары,Essential Nexans,Категория 5е</t>
  </si>
  <si>
    <t>25</t>
  </si>
  <si>
    <t>26</t>
  </si>
  <si>
    <t>27</t>
  </si>
  <si>
    <t>28</t>
  </si>
  <si>
    <t>29</t>
  </si>
  <si>
    <t>30</t>
  </si>
  <si>
    <t>31</t>
  </si>
  <si>
    <t>32</t>
  </si>
  <si>
    <t>36</t>
  </si>
  <si>
    <t>37</t>
  </si>
  <si>
    <t>38</t>
  </si>
  <si>
    <t>Ограждение полуростовое поворотное Oxgard L=1000, на ролике</t>
  </si>
  <si>
    <t>Ограждение хромированное без заполнения (ширина 1 м)</t>
  </si>
  <si>
    <t>Замена блока алюминиевого 860*1700 мм</t>
  </si>
  <si>
    <t>Замена блока алюминиевого 860*2070 мм</t>
  </si>
  <si>
    <t>Демонтаж блока алюминиевого 950*2070 мм</t>
  </si>
  <si>
    <t>Замена двухкамерного стеклопакета 640*1190 мм</t>
  </si>
  <si>
    <t>Стеклопакет двухкамерный 640*1190 мм</t>
  </si>
  <si>
    <t>Плинтус ПВХ</t>
  </si>
  <si>
    <t>г. Иркутск, ул.Байкальская, д. 259</t>
  </si>
  <si>
    <t>Дефектная ведомость (ведомость объемов работ) № 1</t>
  </si>
  <si>
    <t xml:space="preserve">на Ремонт арендуемых помещений Иркутского отделения ООО "Иркутскэнергосбыт"                                 </t>
  </si>
  <si>
    <t>по адресам: г. Иркутск, ул. Байкальская, д. 259В (инв. № ИЭС000365098)</t>
  </si>
  <si>
    <t>г. Иркутск, ул. Байкальская, д. 259 (инв. № ИЭС000364731)</t>
  </si>
  <si>
    <t>40,0</t>
  </si>
  <si>
    <t>33</t>
  </si>
  <si>
    <t>34</t>
  </si>
  <si>
    <t>35</t>
  </si>
  <si>
    <t>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</si>
</sst>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128">
    <xf numFmtId="0" fontId="0" fillId="0" borderId="0" xfId="0"/>
    <xf numFmtId="0" fontId="1" fillId="0" borderId="0" xfId="0" applyFont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2" fillId="0" borderId="0" xfId="0" applyFont="1" applyAlignment="1">
      <alignment vertical="top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1" fillId="0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left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2" fontId="14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/>
    </xf>
    <xf numFmtId="0" fontId="12" fillId="0" borderId="1" xfId="0" applyFont="1" applyBorder="1" applyAlignment="1">
      <alignment wrapText="1"/>
    </xf>
    <xf numFmtId="0" fontId="0" fillId="0" borderId="0" xfId="0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49" fontId="1" fillId="2" borderId="1" xfId="1" applyNumberFormat="1" applyFont="1" applyFill="1" applyBorder="1" applyAlignment="1">
      <alignment horizontal="center" vertical="center" wrapText="1"/>
    </xf>
    <xf numFmtId="49" fontId="1" fillId="2" borderId="1" xfId="1" applyNumberFormat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wrapText="1"/>
    </xf>
    <xf numFmtId="0" fontId="12" fillId="0" borderId="1" xfId="0" applyFont="1" applyBorder="1" applyAlignment="1">
      <alignment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49" fontId="12" fillId="3" borderId="4" xfId="0" applyNumberFormat="1" applyFont="1" applyFill="1" applyBorder="1" applyAlignment="1">
      <alignment horizontal="center" vertical="center" wrapText="1"/>
    </xf>
    <xf numFmtId="49" fontId="13" fillId="3" borderId="6" xfId="0" applyNumberFormat="1" applyFont="1" applyFill="1" applyBorder="1" applyAlignment="1">
      <alignment horizontal="center" vertical="center" wrapText="1"/>
    </xf>
    <xf numFmtId="49" fontId="13" fillId="3" borderId="5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49" fontId="7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2" fillId="4" borderId="4" xfId="0" applyNumberFormat="1" applyFont="1" applyFill="1" applyBorder="1" applyAlignment="1">
      <alignment horizontal="left" vertical="center" wrapText="1"/>
    </xf>
    <xf numFmtId="49" fontId="13" fillId="4" borderId="6" xfId="0" applyNumberFormat="1" applyFont="1" applyFill="1" applyBorder="1" applyAlignment="1">
      <alignment horizontal="left" vertical="center" wrapText="1"/>
    </xf>
    <xf numFmtId="49" fontId="13" fillId="4" borderId="5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center" wrapText="1"/>
    </xf>
    <xf numFmtId="0" fontId="1" fillId="2" borderId="3" xfId="1" applyFont="1" applyFill="1" applyBorder="1" applyAlignment="1">
      <alignment horizontal="left" vertical="center" wrapText="1"/>
    </xf>
    <xf numFmtId="0" fontId="1" fillId="2" borderId="2" xfId="1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2" fontId="14" fillId="2" borderId="3" xfId="0" applyNumberFormat="1" applyFont="1" applyFill="1" applyBorder="1" applyAlignment="1">
      <alignment horizontal="center" vertical="center" wrapText="1"/>
    </xf>
    <xf numFmtId="2" fontId="14" fillId="2" borderId="2" xfId="0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33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8"/>
  <sheetViews>
    <sheetView tabSelected="1" view="pageBreakPreview" topLeftCell="A2" zoomScale="120" zoomScaleNormal="100" zoomScaleSheetLayoutView="120" workbookViewId="0">
      <selection activeCell="B92" sqref="B92"/>
    </sheetView>
  </sheetViews>
  <sheetFormatPr defaultRowHeight="12.75" outlineLevelRow="2" x14ac:dyDescent="0.2"/>
  <cols>
    <col min="1" max="1" width="6.28515625" customWidth="1"/>
    <col min="2" max="2" width="51.42578125" customWidth="1"/>
    <col min="3" max="3" width="6.85546875" customWidth="1"/>
    <col min="4" max="4" width="7.140625" customWidth="1"/>
    <col min="5" max="5" width="26.28515625" customWidth="1"/>
    <col min="6" max="6" width="5.7109375" customWidth="1"/>
    <col min="7" max="7" width="7.5703125" customWidth="1"/>
    <col min="8" max="8" width="15.28515625" customWidth="1"/>
    <col min="9" max="9" width="39.28515625" customWidth="1"/>
    <col min="10" max="10" width="7.7109375" customWidth="1"/>
    <col min="11" max="11" width="8.7109375" customWidth="1"/>
    <col min="12" max="12" width="10.5703125" customWidth="1"/>
  </cols>
  <sheetData>
    <row r="1" spans="1:13" ht="15" hidden="1" customHeight="1" outlineLevel="2" x14ac:dyDescent="0.2">
      <c r="A1" s="6"/>
      <c r="B1" s="9"/>
      <c r="C1" s="10"/>
      <c r="D1" s="11"/>
      <c r="E1" s="107" t="s">
        <v>16</v>
      </c>
      <c r="F1" s="107"/>
      <c r="G1" s="107"/>
      <c r="H1" s="107"/>
      <c r="I1" s="107"/>
      <c r="J1" s="107"/>
      <c r="K1" s="107"/>
      <c r="L1" s="107"/>
    </row>
    <row r="2" spans="1:13" outlineLevel="1" collapsed="1" x14ac:dyDescent="0.2">
      <c r="A2" s="6"/>
      <c r="B2" s="9"/>
      <c r="C2" s="10"/>
      <c r="D2" s="11"/>
      <c r="E2" s="12"/>
      <c r="F2" s="12"/>
      <c r="G2" s="12"/>
      <c r="H2" s="13"/>
      <c r="I2" s="13"/>
      <c r="J2" s="13"/>
      <c r="K2" s="13"/>
      <c r="L2" s="13"/>
    </row>
    <row r="3" spans="1:13" ht="18.75" outlineLevel="1" x14ac:dyDescent="0.2">
      <c r="A3" s="8"/>
      <c r="B3" s="23"/>
      <c r="C3" s="24"/>
      <c r="D3" s="25"/>
      <c r="E3" s="26"/>
      <c r="F3" s="27"/>
      <c r="G3" s="27"/>
      <c r="H3" s="82" t="s">
        <v>11</v>
      </c>
      <c r="I3" s="82"/>
      <c r="J3" s="82"/>
      <c r="K3" s="82"/>
      <c r="L3" s="82"/>
    </row>
    <row r="4" spans="1:13" ht="18.75" outlineLevel="1" x14ac:dyDescent="0.2">
      <c r="A4" s="7"/>
      <c r="B4" s="28"/>
      <c r="C4" s="24"/>
      <c r="D4" s="25"/>
      <c r="E4" s="26"/>
      <c r="F4" s="27"/>
      <c r="G4" s="27"/>
      <c r="H4" s="29" t="s">
        <v>15</v>
      </c>
      <c r="I4" s="29"/>
      <c r="J4" s="29"/>
      <c r="K4" s="29"/>
      <c r="L4" s="29"/>
    </row>
    <row r="5" spans="1:13" ht="18.75" outlineLevel="1" x14ac:dyDescent="0.2">
      <c r="A5" s="14"/>
      <c r="B5" s="29"/>
      <c r="C5" s="29"/>
      <c r="D5" s="25"/>
      <c r="E5" s="26"/>
      <c r="F5" s="27"/>
      <c r="G5" s="27"/>
      <c r="H5" s="29" t="s">
        <v>12</v>
      </c>
      <c r="I5" s="29"/>
      <c r="J5" s="29"/>
      <c r="K5" s="29"/>
      <c r="L5" s="29"/>
    </row>
    <row r="6" spans="1:13" ht="18.75" x14ac:dyDescent="0.2">
      <c r="A6" s="7"/>
      <c r="B6" s="28"/>
      <c r="C6" s="24"/>
      <c r="D6" s="25"/>
      <c r="E6" s="26"/>
      <c r="F6" s="27"/>
      <c r="G6" s="27"/>
      <c r="H6" s="29" t="s">
        <v>23</v>
      </c>
      <c r="I6" s="29"/>
      <c r="J6" s="29"/>
      <c r="K6" s="29"/>
      <c r="L6" s="29"/>
    </row>
    <row r="7" spans="1:13" ht="16.5" customHeight="1" x14ac:dyDescent="0.2">
      <c r="A7" s="7"/>
      <c r="B7" s="28"/>
      <c r="C7" s="24"/>
      <c r="D7" s="25"/>
      <c r="E7" s="26"/>
      <c r="F7" s="27"/>
      <c r="G7" s="27"/>
      <c r="H7" s="30"/>
      <c r="I7" s="30"/>
      <c r="J7" s="30"/>
      <c r="K7" s="30"/>
      <c r="L7" s="30"/>
    </row>
    <row r="8" spans="1:13" s="1" customFormat="1" ht="18.75" customHeight="1" x14ac:dyDescent="0.2">
      <c r="A8" s="108" t="s">
        <v>177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</row>
    <row r="9" spans="1:13" s="1" customFormat="1" ht="18.75" customHeight="1" x14ac:dyDescent="0.2">
      <c r="A9" s="106" t="s">
        <v>178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</row>
    <row r="10" spans="1:13" s="1" customFormat="1" ht="18.75" customHeight="1" x14ac:dyDescent="0.2">
      <c r="A10" s="106" t="s">
        <v>179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</row>
    <row r="11" spans="1:13" s="1" customFormat="1" ht="18.75" customHeight="1" x14ac:dyDescent="0.2">
      <c r="A11" s="106" t="s">
        <v>180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</row>
    <row r="12" spans="1:13" s="1" customFormat="1" x14ac:dyDescent="0.2">
      <c r="A12" s="113"/>
      <c r="B12" s="113" t="s">
        <v>0</v>
      </c>
      <c r="C12" s="110"/>
      <c r="D12" s="111"/>
      <c r="E12" s="110" t="s">
        <v>3</v>
      </c>
      <c r="F12" s="112"/>
      <c r="G12" s="112"/>
      <c r="H12" s="111"/>
      <c r="I12" s="113" t="s">
        <v>7</v>
      </c>
      <c r="J12" s="113"/>
      <c r="K12" s="113"/>
      <c r="L12" s="113"/>
    </row>
    <row r="13" spans="1:13" s="1" customFormat="1" ht="25.5" x14ac:dyDescent="0.2">
      <c r="A13" s="113"/>
      <c r="B13" s="113"/>
      <c r="C13" s="2" t="s">
        <v>6</v>
      </c>
      <c r="D13" s="2" t="s">
        <v>1</v>
      </c>
      <c r="E13" s="2" t="s">
        <v>2</v>
      </c>
      <c r="F13" s="2" t="s">
        <v>4</v>
      </c>
      <c r="G13" s="2" t="s">
        <v>1</v>
      </c>
      <c r="H13" s="3" t="s">
        <v>8</v>
      </c>
      <c r="I13" s="2" t="s">
        <v>2</v>
      </c>
      <c r="J13" s="2" t="s">
        <v>4</v>
      </c>
      <c r="K13" s="2" t="s">
        <v>1</v>
      </c>
      <c r="L13" s="4" t="s">
        <v>10</v>
      </c>
    </row>
    <row r="14" spans="1:13" s="1" customFormat="1" ht="15.75" customHeight="1" x14ac:dyDescent="0.2">
      <c r="A14" s="95" t="s">
        <v>152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7"/>
    </row>
    <row r="15" spans="1:13" s="1" customFormat="1" ht="15.75" customHeight="1" x14ac:dyDescent="0.2">
      <c r="A15" s="67" t="s">
        <v>82</v>
      </c>
      <c r="B15" s="70" t="s">
        <v>97</v>
      </c>
      <c r="C15" s="67" t="s">
        <v>5</v>
      </c>
      <c r="D15" s="35">
        <f>5.76*1.2</f>
        <v>6.9119999999999999</v>
      </c>
      <c r="E15" s="16" t="s">
        <v>98</v>
      </c>
      <c r="F15" s="67" t="s">
        <v>5</v>
      </c>
      <c r="G15" s="35">
        <f>5.76*1.2</f>
        <v>6.9119999999999999</v>
      </c>
      <c r="H15" s="15" t="s">
        <v>20</v>
      </c>
      <c r="I15" s="16" t="s">
        <v>98</v>
      </c>
      <c r="J15" s="67" t="s">
        <v>5</v>
      </c>
      <c r="K15" s="35">
        <f>5.76*1.2</f>
        <v>6.9119999999999999</v>
      </c>
      <c r="L15" s="15" t="s">
        <v>20</v>
      </c>
    </row>
    <row r="16" spans="1:13" s="1" customFormat="1" ht="25.5" customHeight="1" x14ac:dyDescent="0.2">
      <c r="A16" s="67" t="s">
        <v>94</v>
      </c>
      <c r="B16" s="70" t="s">
        <v>99</v>
      </c>
      <c r="C16" s="67" t="s">
        <v>17</v>
      </c>
      <c r="D16" s="67" t="s">
        <v>9</v>
      </c>
      <c r="E16" s="16" t="s">
        <v>100</v>
      </c>
      <c r="F16" s="67" t="s">
        <v>17</v>
      </c>
      <c r="G16" s="67" t="s">
        <v>9</v>
      </c>
      <c r="H16" s="15" t="s">
        <v>20</v>
      </c>
      <c r="I16" s="16" t="s">
        <v>100</v>
      </c>
      <c r="J16" s="67" t="s">
        <v>17</v>
      </c>
      <c r="K16" s="67" t="s">
        <v>9</v>
      </c>
      <c r="L16" s="15" t="s">
        <v>20</v>
      </c>
    </row>
    <row r="17" spans="1:12" s="1" customFormat="1" ht="25.5" customHeight="1" x14ac:dyDescent="0.2">
      <c r="A17" s="89" t="s">
        <v>9</v>
      </c>
      <c r="B17" s="86" t="s">
        <v>101</v>
      </c>
      <c r="C17" s="89" t="s">
        <v>19</v>
      </c>
      <c r="D17" s="89" t="s">
        <v>9</v>
      </c>
      <c r="E17" s="16"/>
      <c r="F17" s="67"/>
      <c r="G17" s="67"/>
      <c r="H17" s="15"/>
      <c r="I17" s="16" t="s">
        <v>102</v>
      </c>
      <c r="J17" s="67" t="s">
        <v>19</v>
      </c>
      <c r="K17" s="67" t="s">
        <v>9</v>
      </c>
      <c r="L17" s="34" t="s">
        <v>21</v>
      </c>
    </row>
    <row r="18" spans="1:12" s="1" customFormat="1" ht="25.5" customHeight="1" x14ac:dyDescent="0.2">
      <c r="A18" s="91"/>
      <c r="B18" s="88"/>
      <c r="C18" s="91"/>
      <c r="D18" s="91"/>
      <c r="E18" s="16"/>
      <c r="F18" s="67"/>
      <c r="G18" s="67"/>
      <c r="H18" s="15"/>
      <c r="I18" s="16" t="s">
        <v>103</v>
      </c>
      <c r="J18" s="67" t="s">
        <v>19</v>
      </c>
      <c r="K18" s="67" t="s">
        <v>9</v>
      </c>
      <c r="L18" s="34" t="s">
        <v>21</v>
      </c>
    </row>
    <row r="19" spans="1:12" s="77" customFormat="1" ht="15.75" customHeight="1" x14ac:dyDescent="0.2">
      <c r="A19" s="67" t="s">
        <v>95</v>
      </c>
      <c r="B19" s="70" t="s">
        <v>105</v>
      </c>
      <c r="C19" s="73" t="s">
        <v>5</v>
      </c>
      <c r="D19" s="74">
        <f>1.06*2.5+1.6*2.5</f>
        <v>6.65</v>
      </c>
      <c r="E19" s="34"/>
      <c r="F19" s="34"/>
      <c r="G19" s="34"/>
      <c r="H19" s="76"/>
      <c r="I19" s="32" t="s">
        <v>106</v>
      </c>
      <c r="J19" s="15" t="s">
        <v>5</v>
      </c>
      <c r="K19" s="18" t="s">
        <v>31</v>
      </c>
      <c r="L19" s="34" t="s">
        <v>21</v>
      </c>
    </row>
    <row r="20" spans="1:12" s="77" customFormat="1" ht="33.75" customHeight="1" x14ac:dyDescent="0.2">
      <c r="A20" s="15" t="s">
        <v>107</v>
      </c>
      <c r="B20" s="16" t="s">
        <v>108</v>
      </c>
      <c r="C20" s="73" t="s">
        <v>5</v>
      </c>
      <c r="D20" s="74">
        <f>6.23*2.5-0.9*2.05</f>
        <v>13.73</v>
      </c>
      <c r="E20" s="34"/>
      <c r="F20" s="34"/>
      <c r="G20" s="34"/>
      <c r="H20" s="76"/>
      <c r="I20" s="32" t="s">
        <v>106</v>
      </c>
      <c r="J20" s="15" t="s">
        <v>5</v>
      </c>
      <c r="K20" s="18" t="s">
        <v>31</v>
      </c>
      <c r="L20" s="34" t="s">
        <v>21</v>
      </c>
    </row>
    <row r="21" spans="1:12" s="77" customFormat="1" ht="24.75" customHeight="1" x14ac:dyDescent="0.2">
      <c r="A21" s="72" t="s">
        <v>96</v>
      </c>
      <c r="B21" s="71" t="s">
        <v>109</v>
      </c>
      <c r="C21" s="34" t="s">
        <v>5</v>
      </c>
      <c r="D21" s="35">
        <f>0.9*2.05</f>
        <v>1.845</v>
      </c>
      <c r="E21" s="33" t="s">
        <v>110</v>
      </c>
      <c r="F21" s="34" t="s">
        <v>17</v>
      </c>
      <c r="G21" s="35">
        <v>1</v>
      </c>
      <c r="H21" s="34" t="s">
        <v>22</v>
      </c>
      <c r="I21" s="33" t="s">
        <v>110</v>
      </c>
      <c r="J21" s="34" t="s">
        <v>17</v>
      </c>
      <c r="K21" s="35">
        <v>1</v>
      </c>
      <c r="L21" s="34" t="s">
        <v>21</v>
      </c>
    </row>
    <row r="22" spans="1:12" s="77" customFormat="1" ht="24.75" customHeight="1" x14ac:dyDescent="0.2">
      <c r="A22" s="15" t="s">
        <v>111</v>
      </c>
      <c r="B22" s="33" t="s">
        <v>43</v>
      </c>
      <c r="C22" s="34" t="s">
        <v>5</v>
      </c>
      <c r="D22" s="35">
        <v>12</v>
      </c>
      <c r="E22" s="33"/>
      <c r="F22" s="34"/>
      <c r="G22" s="34"/>
      <c r="H22" s="76"/>
      <c r="I22" s="33" t="s">
        <v>112</v>
      </c>
      <c r="J22" s="34" t="s">
        <v>18</v>
      </c>
      <c r="K22" s="35" t="s">
        <v>31</v>
      </c>
      <c r="L22" s="34" t="s">
        <v>21</v>
      </c>
    </row>
    <row r="23" spans="1:12" s="77" customFormat="1" ht="24.75" customHeight="1" x14ac:dyDescent="0.2">
      <c r="A23" s="15" t="s">
        <v>113</v>
      </c>
      <c r="B23" s="33" t="s">
        <v>50</v>
      </c>
      <c r="C23" s="34" t="s">
        <v>5</v>
      </c>
      <c r="D23" s="35">
        <v>12</v>
      </c>
      <c r="E23" s="33"/>
      <c r="F23" s="34"/>
      <c r="G23" s="34"/>
      <c r="H23" s="76"/>
      <c r="I23" s="33" t="s">
        <v>114</v>
      </c>
      <c r="J23" s="34" t="s">
        <v>18</v>
      </c>
      <c r="K23" s="35" t="s">
        <v>31</v>
      </c>
      <c r="L23" s="34" t="s">
        <v>21</v>
      </c>
    </row>
    <row r="24" spans="1:12" s="77" customFormat="1" ht="24.75" customHeight="1" x14ac:dyDescent="0.2">
      <c r="A24" s="15" t="s">
        <v>115</v>
      </c>
      <c r="B24" s="33" t="s">
        <v>116</v>
      </c>
      <c r="C24" s="34" t="s">
        <v>5</v>
      </c>
      <c r="D24" s="35">
        <v>12</v>
      </c>
      <c r="E24" s="33"/>
      <c r="F24" s="34"/>
      <c r="G24" s="34"/>
      <c r="H24" s="76"/>
      <c r="I24" s="33" t="s">
        <v>117</v>
      </c>
      <c r="J24" s="34" t="s">
        <v>18</v>
      </c>
      <c r="K24" s="35" t="s">
        <v>31</v>
      </c>
      <c r="L24" s="34" t="s">
        <v>21</v>
      </c>
    </row>
    <row r="25" spans="1:12" s="77" customFormat="1" ht="24.75" customHeight="1" x14ac:dyDescent="0.2">
      <c r="A25" s="15" t="s">
        <v>118</v>
      </c>
      <c r="B25" s="16" t="s">
        <v>119</v>
      </c>
      <c r="C25" s="34" t="s">
        <v>5</v>
      </c>
      <c r="D25" s="35">
        <f>(1.6+2.4*2)*0.47</f>
        <v>3.008</v>
      </c>
      <c r="E25" s="33" t="s">
        <v>120</v>
      </c>
      <c r="F25" s="34" t="s">
        <v>18</v>
      </c>
      <c r="G25" s="35" t="s">
        <v>31</v>
      </c>
      <c r="H25" s="34" t="s">
        <v>22</v>
      </c>
      <c r="I25" s="33"/>
      <c r="J25" s="34"/>
      <c r="K25" s="35"/>
      <c r="L25" s="34" t="s">
        <v>21</v>
      </c>
    </row>
    <row r="26" spans="1:12" s="77" customFormat="1" ht="24.75" customHeight="1" x14ac:dyDescent="0.2">
      <c r="A26" s="15" t="s">
        <v>121</v>
      </c>
      <c r="B26" s="16" t="s">
        <v>122</v>
      </c>
      <c r="C26" s="34" t="s">
        <v>17</v>
      </c>
      <c r="D26" s="35">
        <v>1</v>
      </c>
      <c r="E26" s="33" t="s">
        <v>123</v>
      </c>
      <c r="F26" s="34" t="s">
        <v>17</v>
      </c>
      <c r="G26" s="35">
        <v>1</v>
      </c>
      <c r="H26" s="34" t="s">
        <v>22</v>
      </c>
      <c r="I26" s="33" t="s">
        <v>123</v>
      </c>
      <c r="J26" s="34" t="s">
        <v>17</v>
      </c>
      <c r="K26" s="35">
        <v>1</v>
      </c>
      <c r="L26" s="34" t="s">
        <v>21</v>
      </c>
    </row>
    <row r="27" spans="1:12" s="77" customFormat="1" ht="24.75" customHeight="1" x14ac:dyDescent="0.2">
      <c r="A27" s="15" t="s">
        <v>124</v>
      </c>
      <c r="B27" s="16" t="s">
        <v>125</v>
      </c>
      <c r="C27" s="34" t="s">
        <v>37</v>
      </c>
      <c r="D27" s="35">
        <f>1.6+0.23+0.23</f>
        <v>2.06</v>
      </c>
      <c r="E27" s="33" t="s">
        <v>126</v>
      </c>
      <c r="F27" s="34" t="s">
        <v>37</v>
      </c>
      <c r="G27" s="35">
        <f>1.6+0.23+0.23</f>
        <v>2.06</v>
      </c>
      <c r="H27" s="34" t="s">
        <v>22</v>
      </c>
      <c r="I27" s="33"/>
      <c r="J27" s="34"/>
      <c r="K27" s="35"/>
      <c r="L27" s="34" t="s">
        <v>21</v>
      </c>
    </row>
    <row r="28" spans="1:12" s="77" customFormat="1" ht="24.75" customHeight="1" x14ac:dyDescent="0.2">
      <c r="A28" s="78" t="s">
        <v>127</v>
      </c>
      <c r="B28" s="79" t="s">
        <v>128</v>
      </c>
      <c r="C28" s="80" t="s">
        <v>37</v>
      </c>
      <c r="D28" s="81">
        <f>1.6+0.15+0.15</f>
        <v>1.9</v>
      </c>
      <c r="E28" s="33"/>
      <c r="F28" s="34"/>
      <c r="G28" s="35"/>
      <c r="H28" s="34"/>
      <c r="I28" s="33" t="s">
        <v>175</v>
      </c>
      <c r="J28" s="34" t="s">
        <v>37</v>
      </c>
      <c r="K28" s="35">
        <f>D28</f>
        <v>1.9</v>
      </c>
      <c r="L28" s="34" t="s">
        <v>21</v>
      </c>
    </row>
    <row r="29" spans="1:12" s="77" customFormat="1" ht="24.75" customHeight="1" x14ac:dyDescent="0.2">
      <c r="A29" s="15" t="s">
        <v>129</v>
      </c>
      <c r="B29" s="16" t="s">
        <v>130</v>
      </c>
      <c r="C29" s="34" t="s">
        <v>37</v>
      </c>
      <c r="D29" s="35">
        <f>1.6+2.5+2.5</f>
        <v>6.6</v>
      </c>
      <c r="E29" s="33" t="s">
        <v>131</v>
      </c>
      <c r="F29" s="34" t="s">
        <v>37</v>
      </c>
      <c r="G29" s="35">
        <f>1.6+2.5+2.5</f>
        <v>6.6</v>
      </c>
      <c r="H29" s="34" t="s">
        <v>22</v>
      </c>
      <c r="I29" s="33" t="s">
        <v>131</v>
      </c>
      <c r="J29" s="34" t="s">
        <v>37</v>
      </c>
      <c r="K29" s="35">
        <f>1.6+2.5+2.5</f>
        <v>6.6</v>
      </c>
      <c r="L29" s="34" t="s">
        <v>21</v>
      </c>
    </row>
    <row r="30" spans="1:12" s="77" customFormat="1" ht="24.75" customHeight="1" x14ac:dyDescent="0.2">
      <c r="A30" s="15" t="s">
        <v>132</v>
      </c>
      <c r="B30" s="16" t="s">
        <v>133</v>
      </c>
      <c r="C30" s="34" t="s">
        <v>5</v>
      </c>
      <c r="D30" s="35">
        <f>3*0.25*2+1.6*0.5</f>
        <v>2.2999999999999998</v>
      </c>
      <c r="E30" s="33" t="s">
        <v>134</v>
      </c>
      <c r="F30" s="34" t="s">
        <v>5</v>
      </c>
      <c r="G30" s="35">
        <f>3*0.25*2+1.6*0.5</f>
        <v>2.2999999999999998</v>
      </c>
      <c r="H30" s="34" t="s">
        <v>24</v>
      </c>
      <c r="I30" s="33" t="s">
        <v>134</v>
      </c>
      <c r="J30" s="34" t="s">
        <v>5</v>
      </c>
      <c r="K30" s="35">
        <f>3*0.25*2+1.6*0.5</f>
        <v>2.2999999999999998</v>
      </c>
      <c r="L30" s="34" t="s">
        <v>24</v>
      </c>
    </row>
    <row r="31" spans="1:12" s="77" customFormat="1" ht="40.5" customHeight="1" x14ac:dyDescent="0.2">
      <c r="A31" s="15" t="s">
        <v>135</v>
      </c>
      <c r="B31" s="16" t="s">
        <v>136</v>
      </c>
      <c r="C31" s="34" t="s">
        <v>5</v>
      </c>
      <c r="D31" s="35">
        <f>1.6*2.5</f>
        <v>4</v>
      </c>
      <c r="E31" s="31"/>
      <c r="F31" s="31"/>
      <c r="G31" s="31"/>
      <c r="H31" s="34"/>
      <c r="I31" s="33" t="s">
        <v>137</v>
      </c>
      <c r="J31" s="34" t="s">
        <v>17</v>
      </c>
      <c r="K31" s="35">
        <v>1</v>
      </c>
      <c r="L31" s="34" t="s">
        <v>21</v>
      </c>
    </row>
    <row r="32" spans="1:12" s="77" customFormat="1" ht="24.75" customHeight="1" x14ac:dyDescent="0.2">
      <c r="A32" s="89" t="s">
        <v>138</v>
      </c>
      <c r="B32" s="86" t="s">
        <v>139</v>
      </c>
      <c r="C32" s="98" t="s">
        <v>5</v>
      </c>
      <c r="D32" s="101">
        <f>(1.6+2.5+2.5)*0.24</f>
        <v>1.5839999999999999</v>
      </c>
      <c r="E32" s="33"/>
      <c r="F32" s="34"/>
      <c r="G32" s="35"/>
      <c r="H32" s="34"/>
      <c r="I32" s="32" t="s">
        <v>140</v>
      </c>
      <c r="J32" s="15" t="s">
        <v>5</v>
      </c>
      <c r="K32" s="18" t="s">
        <v>31</v>
      </c>
      <c r="L32" s="34" t="s">
        <v>21</v>
      </c>
    </row>
    <row r="33" spans="1:13" s="77" customFormat="1" ht="24.75" customHeight="1" x14ac:dyDescent="0.2">
      <c r="A33" s="90"/>
      <c r="B33" s="87"/>
      <c r="C33" s="99"/>
      <c r="D33" s="102"/>
      <c r="E33" s="33"/>
      <c r="F33" s="34"/>
      <c r="G33" s="35"/>
      <c r="H33" s="34"/>
      <c r="I33" s="32" t="s">
        <v>141</v>
      </c>
      <c r="J33" s="15" t="s">
        <v>17</v>
      </c>
      <c r="K33" s="18" t="s">
        <v>31</v>
      </c>
      <c r="L33" s="34" t="s">
        <v>21</v>
      </c>
    </row>
    <row r="34" spans="1:13" s="77" customFormat="1" ht="24.75" customHeight="1" x14ac:dyDescent="0.2">
      <c r="A34" s="91"/>
      <c r="B34" s="88"/>
      <c r="C34" s="100"/>
      <c r="D34" s="103"/>
      <c r="E34" s="33"/>
      <c r="F34" s="34"/>
      <c r="G34" s="35"/>
      <c r="H34" s="34"/>
      <c r="I34" s="32" t="s">
        <v>142</v>
      </c>
      <c r="J34" s="15" t="s">
        <v>17</v>
      </c>
      <c r="K34" s="18" t="s">
        <v>31</v>
      </c>
      <c r="L34" s="34" t="s">
        <v>21</v>
      </c>
    </row>
    <row r="35" spans="1:13" s="77" customFormat="1" ht="24.75" customHeight="1" x14ac:dyDescent="0.2">
      <c r="A35" s="15" t="s">
        <v>143</v>
      </c>
      <c r="B35" s="33" t="s">
        <v>48</v>
      </c>
      <c r="C35" s="34" t="s">
        <v>5</v>
      </c>
      <c r="D35" s="35">
        <f>D32</f>
        <v>1.5839999999999999</v>
      </c>
      <c r="E35" s="33"/>
      <c r="F35" s="34"/>
      <c r="G35" s="34"/>
      <c r="H35" s="76"/>
      <c r="I35" s="33" t="s">
        <v>112</v>
      </c>
      <c r="J35" s="34" t="s">
        <v>18</v>
      </c>
      <c r="K35" s="35" t="s">
        <v>31</v>
      </c>
      <c r="L35" s="34" t="s">
        <v>21</v>
      </c>
    </row>
    <row r="36" spans="1:13" s="77" customFormat="1" ht="24.75" customHeight="1" x14ac:dyDescent="0.2">
      <c r="A36" s="15" t="s">
        <v>144</v>
      </c>
      <c r="B36" s="33" t="s">
        <v>145</v>
      </c>
      <c r="C36" s="34" t="s">
        <v>5</v>
      </c>
      <c r="D36" s="35">
        <f>D35</f>
        <v>1.5839999999999999</v>
      </c>
      <c r="E36" s="33"/>
      <c r="F36" s="34"/>
      <c r="G36" s="34"/>
      <c r="H36" s="76"/>
      <c r="I36" s="33" t="s">
        <v>114</v>
      </c>
      <c r="J36" s="34" t="s">
        <v>18</v>
      </c>
      <c r="K36" s="35" t="s">
        <v>31</v>
      </c>
      <c r="L36" s="34" t="s">
        <v>21</v>
      </c>
    </row>
    <row r="37" spans="1:13" s="77" customFormat="1" ht="24.75" customHeight="1" x14ac:dyDescent="0.2">
      <c r="A37" s="15" t="s">
        <v>146</v>
      </c>
      <c r="B37" s="33" t="s">
        <v>147</v>
      </c>
      <c r="C37" s="34" t="s">
        <v>5</v>
      </c>
      <c r="D37" s="35">
        <f>D36</f>
        <v>1.5839999999999999</v>
      </c>
      <c r="E37" s="33"/>
      <c r="F37" s="34"/>
      <c r="G37" s="34"/>
      <c r="H37" s="76"/>
      <c r="I37" s="33" t="s">
        <v>117</v>
      </c>
      <c r="J37" s="34" t="s">
        <v>18</v>
      </c>
      <c r="K37" s="35" t="s">
        <v>31</v>
      </c>
      <c r="L37" s="34" t="s">
        <v>21</v>
      </c>
    </row>
    <row r="38" spans="1:13" s="77" customFormat="1" ht="24.75" customHeight="1" x14ac:dyDescent="0.2">
      <c r="A38" s="15" t="s">
        <v>148</v>
      </c>
      <c r="B38" s="16" t="s">
        <v>149</v>
      </c>
      <c r="C38" s="34" t="s">
        <v>37</v>
      </c>
      <c r="D38" s="35">
        <f>1.18*2+2*2</f>
        <v>6.3599999999999994</v>
      </c>
      <c r="E38" s="33"/>
      <c r="F38" s="34"/>
      <c r="G38" s="35"/>
      <c r="H38" s="34"/>
      <c r="I38" s="33" t="s">
        <v>150</v>
      </c>
      <c r="J38" s="34" t="s">
        <v>37</v>
      </c>
      <c r="K38" s="35">
        <f>1.18*2+2*2</f>
        <v>6.3599999999999994</v>
      </c>
      <c r="L38" s="34" t="s">
        <v>21</v>
      </c>
    </row>
    <row r="39" spans="1:13" s="77" customFormat="1" ht="24.75" customHeight="1" x14ac:dyDescent="0.2">
      <c r="A39" s="15" t="s">
        <v>25</v>
      </c>
      <c r="B39" s="16" t="s">
        <v>151</v>
      </c>
      <c r="C39" s="34" t="s">
        <v>17</v>
      </c>
      <c r="D39" s="35">
        <v>1</v>
      </c>
      <c r="E39" s="33"/>
      <c r="F39" s="34"/>
      <c r="G39" s="35"/>
      <c r="H39" s="34"/>
      <c r="I39" s="33"/>
      <c r="J39" s="34"/>
      <c r="K39" s="35"/>
      <c r="L39" s="34"/>
    </row>
    <row r="40" spans="1:13" s="1" customFormat="1" ht="15.75" customHeight="1" x14ac:dyDescent="0.2">
      <c r="A40" s="95" t="s">
        <v>176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7"/>
    </row>
    <row r="41" spans="1:13" ht="12.75" customHeight="1" x14ac:dyDescent="0.2">
      <c r="A41" s="114" t="s">
        <v>40</v>
      </c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6"/>
    </row>
    <row r="42" spans="1:13" ht="25.5" x14ac:dyDescent="0.2">
      <c r="A42" s="19" t="s">
        <v>82</v>
      </c>
      <c r="B42" s="16" t="s">
        <v>170</v>
      </c>
      <c r="C42" s="15" t="s">
        <v>5</v>
      </c>
      <c r="D42" s="18">
        <f>0.86*1.7</f>
        <v>1.462</v>
      </c>
      <c r="E42" s="45" t="s">
        <v>41</v>
      </c>
      <c r="F42" s="15" t="s">
        <v>5</v>
      </c>
      <c r="G42" s="18">
        <f>0.86*1.7</f>
        <v>1.462</v>
      </c>
      <c r="H42" s="38" t="s">
        <v>22</v>
      </c>
      <c r="I42" s="45" t="s">
        <v>42</v>
      </c>
      <c r="J42" s="15" t="s">
        <v>5</v>
      </c>
      <c r="K42" s="18">
        <f>0.86*1.7</f>
        <v>1.462</v>
      </c>
      <c r="L42" s="15" t="s">
        <v>21</v>
      </c>
      <c r="M42" s="60" t="s">
        <v>52</v>
      </c>
    </row>
    <row r="43" spans="1:13" x14ac:dyDescent="0.2">
      <c r="A43" s="19" t="s">
        <v>94</v>
      </c>
      <c r="B43" s="16" t="s">
        <v>85</v>
      </c>
      <c r="C43" s="15" t="s">
        <v>17</v>
      </c>
      <c r="D43" s="18">
        <v>1</v>
      </c>
      <c r="E43" s="45" t="s">
        <v>84</v>
      </c>
      <c r="F43" s="15" t="s">
        <v>17</v>
      </c>
      <c r="G43" s="18">
        <v>1</v>
      </c>
      <c r="H43" s="65" t="s">
        <v>22</v>
      </c>
      <c r="I43" s="45" t="s">
        <v>84</v>
      </c>
      <c r="J43" s="15" t="s">
        <v>17</v>
      </c>
      <c r="K43" s="18">
        <v>1</v>
      </c>
      <c r="L43" s="15" t="s">
        <v>21</v>
      </c>
      <c r="M43" s="60" t="s">
        <v>52</v>
      </c>
    </row>
    <row r="44" spans="1:13" x14ac:dyDescent="0.2">
      <c r="A44" s="19" t="s">
        <v>9</v>
      </c>
      <c r="B44" s="16" t="s">
        <v>87</v>
      </c>
      <c r="C44" s="15" t="s">
        <v>17</v>
      </c>
      <c r="D44" s="18">
        <v>1</v>
      </c>
      <c r="E44" s="45" t="s">
        <v>86</v>
      </c>
      <c r="F44" s="15" t="s">
        <v>17</v>
      </c>
      <c r="G44" s="18">
        <v>1</v>
      </c>
      <c r="H44" s="65" t="s">
        <v>24</v>
      </c>
      <c r="I44" s="45" t="s">
        <v>86</v>
      </c>
      <c r="J44" s="15" t="s">
        <v>17</v>
      </c>
      <c r="K44" s="18">
        <v>1</v>
      </c>
      <c r="L44" s="65" t="s">
        <v>24</v>
      </c>
      <c r="M44" s="60" t="s">
        <v>52</v>
      </c>
    </row>
    <row r="45" spans="1:13" ht="12.75" customHeight="1" x14ac:dyDescent="0.2">
      <c r="A45" s="114" t="s">
        <v>53</v>
      </c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6"/>
    </row>
    <row r="46" spans="1:13" ht="25.5" x14ac:dyDescent="0.2">
      <c r="A46" s="19" t="s">
        <v>82</v>
      </c>
      <c r="B46" s="16" t="s">
        <v>78</v>
      </c>
      <c r="C46" s="15" t="s">
        <v>5</v>
      </c>
      <c r="D46" s="18">
        <f>(2.1*2+1)*0.5</f>
        <v>2.6</v>
      </c>
      <c r="E46" s="45" t="s">
        <v>79</v>
      </c>
      <c r="F46" s="15" t="s">
        <v>18</v>
      </c>
      <c r="G46" s="18" t="s">
        <v>31</v>
      </c>
      <c r="H46" s="38" t="s">
        <v>22</v>
      </c>
      <c r="I46" s="45"/>
      <c r="J46" s="15"/>
      <c r="K46" s="18"/>
      <c r="L46" s="15"/>
      <c r="M46" s="51" t="s">
        <v>56</v>
      </c>
    </row>
    <row r="47" spans="1:13" ht="25.5" x14ac:dyDescent="0.2">
      <c r="A47" s="19" t="s">
        <v>94</v>
      </c>
      <c r="B47" s="16" t="s">
        <v>171</v>
      </c>
      <c r="C47" s="15" t="s">
        <v>5</v>
      </c>
      <c r="D47" s="18">
        <f>0.86*2.07</f>
        <v>1.7801999999999998</v>
      </c>
      <c r="E47" s="45" t="s">
        <v>57</v>
      </c>
      <c r="F47" s="15" t="s">
        <v>5</v>
      </c>
      <c r="G47" s="18">
        <f>D47</f>
        <v>1.7801999999999998</v>
      </c>
      <c r="H47" s="38" t="s">
        <v>22</v>
      </c>
      <c r="I47" s="45" t="s">
        <v>42</v>
      </c>
      <c r="J47" s="15" t="s">
        <v>5</v>
      </c>
      <c r="K47" s="18">
        <f>D47</f>
        <v>1.7801999999999998</v>
      </c>
      <c r="L47" s="15" t="s">
        <v>21</v>
      </c>
      <c r="M47" s="51" t="s">
        <v>56</v>
      </c>
    </row>
    <row r="48" spans="1:13" ht="25.5" x14ac:dyDescent="0.2">
      <c r="A48" s="61" t="s">
        <v>9</v>
      </c>
      <c r="B48" s="16" t="s">
        <v>88</v>
      </c>
      <c r="C48" s="15" t="s">
        <v>17</v>
      </c>
      <c r="D48" s="18">
        <v>1</v>
      </c>
      <c r="E48" s="45"/>
      <c r="F48" s="15"/>
      <c r="G48" s="18"/>
      <c r="H48" s="65"/>
      <c r="I48" s="45" t="s">
        <v>84</v>
      </c>
      <c r="J48" s="15" t="s">
        <v>17</v>
      </c>
      <c r="K48" s="18">
        <v>1</v>
      </c>
      <c r="L48" s="15" t="s">
        <v>21</v>
      </c>
      <c r="M48" s="51" t="s">
        <v>56</v>
      </c>
    </row>
    <row r="49" spans="1:13" ht="25.5" x14ac:dyDescent="0.2">
      <c r="A49" s="61" t="s">
        <v>93</v>
      </c>
      <c r="B49" s="16" t="s">
        <v>87</v>
      </c>
      <c r="C49" s="15" t="s">
        <v>17</v>
      </c>
      <c r="D49" s="18">
        <v>1</v>
      </c>
      <c r="E49" s="45" t="s">
        <v>86</v>
      </c>
      <c r="F49" s="15" t="s">
        <v>17</v>
      </c>
      <c r="G49" s="18">
        <v>1</v>
      </c>
      <c r="H49" s="65" t="s">
        <v>24</v>
      </c>
      <c r="I49" s="45" t="s">
        <v>86</v>
      </c>
      <c r="J49" s="15" t="s">
        <v>17</v>
      </c>
      <c r="K49" s="18">
        <v>1</v>
      </c>
      <c r="L49" s="65" t="s">
        <v>24</v>
      </c>
      <c r="M49" s="51" t="s">
        <v>56</v>
      </c>
    </row>
    <row r="50" spans="1:13" ht="12" customHeight="1" x14ac:dyDescent="0.2">
      <c r="A50" s="83" t="s">
        <v>104</v>
      </c>
      <c r="B50" s="86" t="s">
        <v>54</v>
      </c>
      <c r="C50" s="89" t="s">
        <v>5</v>
      </c>
      <c r="D50" s="92">
        <f>D46</f>
        <v>2.6</v>
      </c>
      <c r="E50" s="45"/>
      <c r="F50" s="15"/>
      <c r="G50" s="18"/>
      <c r="H50" s="15"/>
      <c r="I50" s="45" t="s">
        <v>55</v>
      </c>
      <c r="J50" s="15" t="s">
        <v>5</v>
      </c>
      <c r="K50" s="35" t="s">
        <v>31</v>
      </c>
      <c r="L50" s="15" t="s">
        <v>21</v>
      </c>
      <c r="M50" s="120" t="s">
        <v>56</v>
      </c>
    </row>
    <row r="51" spans="1:13" x14ac:dyDescent="0.2">
      <c r="A51" s="84"/>
      <c r="B51" s="87"/>
      <c r="C51" s="90"/>
      <c r="D51" s="93"/>
      <c r="E51" s="45"/>
      <c r="F51" s="15"/>
      <c r="G51" s="18"/>
      <c r="H51" s="40"/>
      <c r="I51" s="45" t="s">
        <v>60</v>
      </c>
      <c r="J51" s="15" t="s">
        <v>33</v>
      </c>
      <c r="K51" s="35" t="s">
        <v>31</v>
      </c>
      <c r="L51" s="15" t="s">
        <v>21</v>
      </c>
      <c r="M51" s="124"/>
    </row>
    <row r="52" spans="1:13" x14ac:dyDescent="0.2">
      <c r="A52" s="85"/>
      <c r="B52" s="88"/>
      <c r="C52" s="91"/>
      <c r="D52" s="94"/>
      <c r="E52" s="45"/>
      <c r="F52" s="15"/>
      <c r="G52" s="18"/>
      <c r="H52" s="40"/>
      <c r="I52" s="45" t="s">
        <v>38</v>
      </c>
      <c r="J52" s="15" t="s">
        <v>33</v>
      </c>
      <c r="K52" s="35" t="s">
        <v>31</v>
      </c>
      <c r="L52" s="15" t="s">
        <v>21</v>
      </c>
      <c r="M52" s="121"/>
    </row>
    <row r="53" spans="1:13" ht="25.5" x14ac:dyDescent="0.2">
      <c r="A53" s="19" t="s">
        <v>95</v>
      </c>
      <c r="B53" s="37" t="s">
        <v>48</v>
      </c>
      <c r="C53" s="36" t="s">
        <v>5</v>
      </c>
      <c r="D53" s="42">
        <f>D50</f>
        <v>2.6</v>
      </c>
      <c r="E53" s="16"/>
      <c r="F53" s="15"/>
      <c r="G53" s="18"/>
      <c r="H53" s="36"/>
      <c r="I53" s="16" t="s">
        <v>44</v>
      </c>
      <c r="J53" s="15" t="s">
        <v>32</v>
      </c>
      <c r="K53" s="18" t="s">
        <v>31</v>
      </c>
      <c r="L53" s="15" t="s">
        <v>21</v>
      </c>
      <c r="M53" s="51" t="s">
        <v>56</v>
      </c>
    </row>
    <row r="54" spans="1:13" ht="25.5" x14ac:dyDescent="0.2">
      <c r="A54" s="19" t="s">
        <v>107</v>
      </c>
      <c r="B54" s="16" t="s">
        <v>49</v>
      </c>
      <c r="C54" s="15" t="s">
        <v>5</v>
      </c>
      <c r="D54" s="46">
        <f>D53</f>
        <v>2.6</v>
      </c>
      <c r="E54" s="16"/>
      <c r="F54" s="15"/>
      <c r="G54" s="18"/>
      <c r="H54" s="15"/>
      <c r="I54" s="16" t="s">
        <v>45</v>
      </c>
      <c r="J54" s="15" t="s">
        <v>32</v>
      </c>
      <c r="K54" s="18" t="s">
        <v>31</v>
      </c>
      <c r="L54" s="15" t="s">
        <v>21</v>
      </c>
      <c r="M54" s="51" t="s">
        <v>56</v>
      </c>
    </row>
    <row r="55" spans="1:13" ht="25.5" x14ac:dyDescent="0.2">
      <c r="A55" s="19" t="s">
        <v>96</v>
      </c>
      <c r="B55" s="16" t="s">
        <v>46</v>
      </c>
      <c r="C55" s="15" t="s">
        <v>5</v>
      </c>
      <c r="D55" s="46">
        <f>D54</f>
        <v>2.6</v>
      </c>
      <c r="E55" s="45"/>
      <c r="F55" s="15"/>
      <c r="G55" s="18"/>
      <c r="H55" s="15"/>
      <c r="I55" s="16" t="s">
        <v>47</v>
      </c>
      <c r="J55" s="15" t="s">
        <v>32</v>
      </c>
      <c r="K55" s="18" t="s">
        <v>31</v>
      </c>
      <c r="L55" s="15" t="s">
        <v>21</v>
      </c>
      <c r="M55" s="51" t="s">
        <v>56</v>
      </c>
    </row>
    <row r="56" spans="1:13" ht="25.5" x14ac:dyDescent="0.2">
      <c r="A56" s="19" t="s">
        <v>111</v>
      </c>
      <c r="B56" s="16" t="s">
        <v>58</v>
      </c>
      <c r="C56" s="15" t="s">
        <v>19</v>
      </c>
      <c r="D56" s="18">
        <f>1+2.1+2.1</f>
        <v>5.2</v>
      </c>
      <c r="E56" s="16"/>
      <c r="F56" s="15"/>
      <c r="G56" s="18"/>
      <c r="H56" s="16"/>
      <c r="I56" s="16" t="s">
        <v>59</v>
      </c>
      <c r="J56" s="15" t="s">
        <v>19</v>
      </c>
      <c r="K56" s="18">
        <f>D56</f>
        <v>5.2</v>
      </c>
      <c r="L56" s="15" t="s">
        <v>21</v>
      </c>
      <c r="M56" s="51" t="s">
        <v>56</v>
      </c>
    </row>
    <row r="57" spans="1:13" x14ac:dyDescent="0.2">
      <c r="A57" s="19" t="s">
        <v>113</v>
      </c>
      <c r="B57" s="16" t="s">
        <v>78</v>
      </c>
      <c r="C57" s="15" t="s">
        <v>5</v>
      </c>
      <c r="D57" s="18">
        <f>(2.1*2+1)*0.5</f>
        <v>2.6</v>
      </c>
      <c r="E57" s="45" t="s">
        <v>79</v>
      </c>
      <c r="F57" s="15" t="s">
        <v>18</v>
      </c>
      <c r="G57" s="18" t="s">
        <v>31</v>
      </c>
      <c r="H57" s="43" t="s">
        <v>22</v>
      </c>
      <c r="I57" s="39"/>
      <c r="J57" s="15"/>
      <c r="K57" s="18"/>
      <c r="L57" s="15"/>
      <c r="M57" s="51" t="s">
        <v>61</v>
      </c>
    </row>
    <row r="58" spans="1:13" x14ac:dyDescent="0.2">
      <c r="A58" s="19" t="s">
        <v>115</v>
      </c>
      <c r="B58" s="16" t="s">
        <v>172</v>
      </c>
      <c r="C58" s="15" t="s">
        <v>5</v>
      </c>
      <c r="D58" s="18">
        <f>0.95*2.07</f>
        <v>1.9664999999999997</v>
      </c>
      <c r="E58" s="45" t="s">
        <v>57</v>
      </c>
      <c r="F58" s="15" t="s">
        <v>5</v>
      </c>
      <c r="G58" s="18">
        <f>D58</f>
        <v>1.9664999999999997</v>
      </c>
      <c r="H58" s="43" t="s">
        <v>22</v>
      </c>
      <c r="I58" s="39"/>
      <c r="J58" s="17"/>
      <c r="K58" s="18"/>
      <c r="L58" s="15"/>
      <c r="M58" s="51" t="s">
        <v>61</v>
      </c>
    </row>
    <row r="59" spans="1:13" ht="25.5" x14ac:dyDescent="0.2">
      <c r="A59" s="61" t="s">
        <v>118</v>
      </c>
      <c r="B59" s="62" t="s">
        <v>89</v>
      </c>
      <c r="C59" s="63" t="s">
        <v>17</v>
      </c>
      <c r="D59" s="64">
        <v>1</v>
      </c>
      <c r="E59" s="45" t="s">
        <v>91</v>
      </c>
      <c r="F59" s="63" t="s">
        <v>17</v>
      </c>
      <c r="G59" s="64">
        <v>1</v>
      </c>
      <c r="H59" s="65" t="s">
        <v>80</v>
      </c>
      <c r="I59" s="62"/>
      <c r="J59" s="17"/>
      <c r="K59" s="18"/>
      <c r="L59" s="15"/>
      <c r="M59" s="51" t="s">
        <v>61</v>
      </c>
    </row>
    <row r="60" spans="1:13" ht="25.5" x14ac:dyDescent="0.2">
      <c r="A60" s="61" t="s">
        <v>121</v>
      </c>
      <c r="B60" s="62" t="s">
        <v>90</v>
      </c>
      <c r="C60" s="63" t="s">
        <v>17</v>
      </c>
      <c r="D60" s="64">
        <v>1</v>
      </c>
      <c r="E60" s="45" t="s">
        <v>92</v>
      </c>
      <c r="F60" s="63" t="s">
        <v>17</v>
      </c>
      <c r="G60" s="64">
        <v>1</v>
      </c>
      <c r="H60" s="65" t="s">
        <v>80</v>
      </c>
      <c r="I60" s="62"/>
      <c r="J60" s="17"/>
      <c r="K60" s="18"/>
      <c r="L60" s="15"/>
      <c r="M60" s="51" t="s">
        <v>61</v>
      </c>
    </row>
    <row r="61" spans="1:13" ht="14.25" customHeight="1" x14ac:dyDescent="0.2">
      <c r="A61" s="83" t="s">
        <v>124</v>
      </c>
      <c r="B61" s="86" t="s">
        <v>54</v>
      </c>
      <c r="C61" s="89" t="s">
        <v>5</v>
      </c>
      <c r="D61" s="92">
        <f>(2.1*2+1)*0.6</f>
        <v>3.12</v>
      </c>
      <c r="E61" s="45"/>
      <c r="F61" s="15"/>
      <c r="G61" s="18"/>
      <c r="H61" s="15"/>
      <c r="I61" s="45" t="s">
        <v>55</v>
      </c>
      <c r="J61" s="15" t="s">
        <v>5</v>
      </c>
      <c r="K61" s="35" t="s">
        <v>31</v>
      </c>
      <c r="L61" s="15" t="s">
        <v>21</v>
      </c>
      <c r="M61" s="120" t="s">
        <v>61</v>
      </c>
    </row>
    <row r="62" spans="1:13" x14ac:dyDescent="0.2">
      <c r="A62" s="84"/>
      <c r="B62" s="87"/>
      <c r="C62" s="90"/>
      <c r="D62" s="93"/>
      <c r="E62" s="45"/>
      <c r="F62" s="15"/>
      <c r="G62" s="18"/>
      <c r="H62" s="40"/>
      <c r="I62" s="45" t="s">
        <v>60</v>
      </c>
      <c r="J62" s="15" t="s">
        <v>33</v>
      </c>
      <c r="K62" s="35" t="s">
        <v>31</v>
      </c>
      <c r="L62" s="15" t="s">
        <v>21</v>
      </c>
      <c r="M62" s="124"/>
    </row>
    <row r="63" spans="1:13" x14ac:dyDescent="0.2">
      <c r="A63" s="85"/>
      <c r="B63" s="88"/>
      <c r="C63" s="91"/>
      <c r="D63" s="94"/>
      <c r="E63" s="45"/>
      <c r="F63" s="15"/>
      <c r="G63" s="18"/>
      <c r="H63" s="40"/>
      <c r="I63" s="45" t="s">
        <v>38</v>
      </c>
      <c r="J63" s="15" t="s">
        <v>33</v>
      </c>
      <c r="K63" s="35" t="s">
        <v>31</v>
      </c>
      <c r="L63" s="15" t="s">
        <v>21</v>
      </c>
      <c r="M63" s="121"/>
    </row>
    <row r="64" spans="1:13" ht="25.5" x14ac:dyDescent="0.2">
      <c r="A64" s="19" t="s">
        <v>127</v>
      </c>
      <c r="B64" s="39" t="s">
        <v>48</v>
      </c>
      <c r="C64" s="40" t="s">
        <v>5</v>
      </c>
      <c r="D64" s="42">
        <f>D61</f>
        <v>3.12</v>
      </c>
      <c r="E64" s="16"/>
      <c r="F64" s="15"/>
      <c r="G64" s="18"/>
      <c r="H64" s="40"/>
      <c r="I64" s="16" t="s">
        <v>44</v>
      </c>
      <c r="J64" s="15" t="s">
        <v>32</v>
      </c>
      <c r="K64" s="18" t="s">
        <v>31</v>
      </c>
      <c r="L64" s="15" t="s">
        <v>21</v>
      </c>
      <c r="M64" s="53" t="s">
        <v>61</v>
      </c>
    </row>
    <row r="65" spans="1:22" x14ac:dyDescent="0.2">
      <c r="A65" s="19" t="s">
        <v>129</v>
      </c>
      <c r="B65" s="16" t="s">
        <v>49</v>
      </c>
      <c r="C65" s="15" t="s">
        <v>5</v>
      </c>
      <c r="D65" s="46">
        <f>D64</f>
        <v>3.12</v>
      </c>
      <c r="E65" s="16"/>
      <c r="F65" s="15"/>
      <c r="G65" s="18"/>
      <c r="H65" s="15"/>
      <c r="I65" s="16" t="s">
        <v>45</v>
      </c>
      <c r="J65" s="15" t="s">
        <v>32</v>
      </c>
      <c r="K65" s="18" t="s">
        <v>31</v>
      </c>
      <c r="L65" s="15" t="s">
        <v>21</v>
      </c>
      <c r="M65" s="51" t="s">
        <v>61</v>
      </c>
      <c r="N65" s="52"/>
      <c r="O65" s="52"/>
      <c r="P65" s="52"/>
      <c r="Q65" s="52"/>
      <c r="R65" s="52"/>
      <c r="S65" s="52"/>
      <c r="T65" s="52"/>
      <c r="U65" s="52"/>
      <c r="V65" s="52"/>
    </row>
    <row r="66" spans="1:22" x14ac:dyDescent="0.2">
      <c r="A66" s="19" t="s">
        <v>132</v>
      </c>
      <c r="B66" s="16" t="s">
        <v>46</v>
      </c>
      <c r="C66" s="15" t="s">
        <v>5</v>
      </c>
      <c r="D66" s="46">
        <f>D65</f>
        <v>3.12</v>
      </c>
      <c r="E66" s="45"/>
      <c r="F66" s="15"/>
      <c r="G66" s="18"/>
      <c r="H66" s="15"/>
      <c r="I66" s="16" t="s">
        <v>47</v>
      </c>
      <c r="J66" s="15" t="s">
        <v>32</v>
      </c>
      <c r="K66" s="18" t="s">
        <v>31</v>
      </c>
      <c r="L66" s="15" t="s">
        <v>21</v>
      </c>
      <c r="M66" s="51" t="s">
        <v>61</v>
      </c>
    </row>
    <row r="67" spans="1:22" x14ac:dyDescent="0.2">
      <c r="A67" s="44" t="s">
        <v>135</v>
      </c>
      <c r="B67" s="39" t="s">
        <v>58</v>
      </c>
      <c r="C67" s="15" t="s">
        <v>19</v>
      </c>
      <c r="D67" s="18">
        <f>(1.1+2.1+2.1)*2</f>
        <v>10.600000000000001</v>
      </c>
      <c r="E67" s="16"/>
      <c r="F67" s="15"/>
      <c r="G67" s="18"/>
      <c r="H67" s="16"/>
      <c r="I67" s="16" t="s">
        <v>59</v>
      </c>
      <c r="J67" s="15" t="s">
        <v>19</v>
      </c>
      <c r="K67" s="18">
        <f>D67</f>
        <v>10.600000000000001</v>
      </c>
      <c r="L67" s="15" t="s">
        <v>21</v>
      </c>
      <c r="M67" s="51" t="s">
        <v>61</v>
      </c>
    </row>
    <row r="68" spans="1:22" x14ac:dyDescent="0.2">
      <c r="A68" s="19" t="s">
        <v>138</v>
      </c>
      <c r="B68" s="16" t="s">
        <v>71</v>
      </c>
      <c r="C68" s="15" t="s">
        <v>37</v>
      </c>
      <c r="D68" s="18">
        <v>2</v>
      </c>
      <c r="E68" s="16" t="s">
        <v>72</v>
      </c>
      <c r="F68" s="15" t="s">
        <v>19</v>
      </c>
      <c r="G68" s="18">
        <v>2</v>
      </c>
      <c r="H68" s="43" t="s">
        <v>22</v>
      </c>
      <c r="I68" s="16"/>
      <c r="J68" s="15"/>
      <c r="K68" s="18"/>
      <c r="L68" s="15"/>
      <c r="M68" s="51" t="s">
        <v>61</v>
      </c>
    </row>
    <row r="69" spans="1:22" ht="38.25" x14ac:dyDescent="0.2">
      <c r="A69" s="19" t="s">
        <v>143</v>
      </c>
      <c r="B69" s="16" t="s">
        <v>155</v>
      </c>
      <c r="C69" s="15" t="s">
        <v>37</v>
      </c>
      <c r="D69" s="18">
        <v>10</v>
      </c>
      <c r="E69" s="16" t="s">
        <v>156</v>
      </c>
      <c r="F69" s="54" t="s">
        <v>33</v>
      </c>
      <c r="G69" s="18">
        <f>D69</f>
        <v>10</v>
      </c>
      <c r="H69" s="43" t="s">
        <v>22</v>
      </c>
      <c r="I69" s="16"/>
      <c r="J69" s="15"/>
      <c r="K69" s="18"/>
      <c r="L69" s="15"/>
      <c r="M69" s="53" t="s">
        <v>61</v>
      </c>
    </row>
    <row r="70" spans="1:22" ht="25.5" x14ac:dyDescent="0.2">
      <c r="A70" s="19" t="s">
        <v>144</v>
      </c>
      <c r="B70" s="32" t="s">
        <v>153</v>
      </c>
      <c r="C70" s="15" t="s">
        <v>17</v>
      </c>
      <c r="D70" s="18">
        <v>3</v>
      </c>
      <c r="E70" s="16" t="s">
        <v>154</v>
      </c>
      <c r="F70" s="15" t="s">
        <v>17</v>
      </c>
      <c r="G70" s="15" t="s">
        <v>9</v>
      </c>
      <c r="H70" s="15" t="s">
        <v>80</v>
      </c>
      <c r="I70" s="16"/>
      <c r="J70" s="15"/>
      <c r="K70" s="18"/>
      <c r="L70" s="15"/>
      <c r="M70" s="53" t="s">
        <v>61</v>
      </c>
    </row>
    <row r="71" spans="1:22" x14ac:dyDescent="0.2">
      <c r="A71" s="19" t="s">
        <v>146</v>
      </c>
      <c r="B71" s="16" t="s">
        <v>75</v>
      </c>
      <c r="C71" s="15" t="s">
        <v>5</v>
      </c>
      <c r="D71" s="18">
        <v>42.86</v>
      </c>
      <c r="E71" s="16" t="s">
        <v>76</v>
      </c>
      <c r="F71" s="15" t="s">
        <v>5</v>
      </c>
      <c r="G71" s="18">
        <f>D71</f>
        <v>42.86</v>
      </c>
      <c r="H71" s="43" t="s">
        <v>22</v>
      </c>
      <c r="I71" s="16"/>
      <c r="J71" s="16"/>
      <c r="K71" s="45"/>
      <c r="L71" s="15" t="s">
        <v>21</v>
      </c>
      <c r="M71" s="51" t="s">
        <v>61</v>
      </c>
    </row>
    <row r="72" spans="1:22" ht="25.5" x14ac:dyDescent="0.2">
      <c r="A72" s="19" t="s">
        <v>148</v>
      </c>
      <c r="B72" s="39" t="s">
        <v>51</v>
      </c>
      <c r="C72" s="40" t="s">
        <v>5</v>
      </c>
      <c r="D72" s="47">
        <v>7.2</v>
      </c>
      <c r="E72" s="16"/>
      <c r="F72" s="15"/>
      <c r="G72" s="18"/>
      <c r="H72" s="40"/>
      <c r="I72" s="16" t="s">
        <v>44</v>
      </c>
      <c r="J72" s="15" t="s">
        <v>32</v>
      </c>
      <c r="K72" s="18" t="s">
        <v>31</v>
      </c>
      <c r="L72" s="15" t="s">
        <v>21</v>
      </c>
      <c r="M72" s="53" t="s">
        <v>61</v>
      </c>
    </row>
    <row r="73" spans="1:22" x14ac:dyDescent="0.2">
      <c r="A73" s="19" t="s">
        <v>25</v>
      </c>
      <c r="B73" s="16" t="s">
        <v>77</v>
      </c>
      <c r="C73" s="15" t="s">
        <v>5</v>
      </c>
      <c r="D73" s="46">
        <f>D72</f>
        <v>7.2</v>
      </c>
      <c r="E73" s="16"/>
      <c r="F73" s="15"/>
      <c r="G73" s="18"/>
      <c r="H73" s="15"/>
      <c r="I73" s="16" t="s">
        <v>45</v>
      </c>
      <c r="J73" s="15" t="s">
        <v>32</v>
      </c>
      <c r="K73" s="18" t="s">
        <v>31</v>
      </c>
      <c r="L73" s="15" t="s">
        <v>21</v>
      </c>
      <c r="M73" s="51" t="s">
        <v>61</v>
      </c>
    </row>
    <row r="74" spans="1:22" ht="25.5" x14ac:dyDescent="0.2">
      <c r="A74" s="19" t="s">
        <v>157</v>
      </c>
      <c r="B74" s="16" t="s">
        <v>51</v>
      </c>
      <c r="C74" s="15" t="s">
        <v>5</v>
      </c>
      <c r="D74" s="18">
        <f>D71</f>
        <v>42.86</v>
      </c>
      <c r="E74" s="16"/>
      <c r="F74" s="15"/>
      <c r="G74" s="18"/>
      <c r="H74" s="15"/>
      <c r="I74" s="16" t="s">
        <v>44</v>
      </c>
      <c r="J74" s="15" t="s">
        <v>32</v>
      </c>
      <c r="K74" s="18" t="s">
        <v>31</v>
      </c>
      <c r="L74" s="15" t="s">
        <v>21</v>
      </c>
      <c r="M74" s="53" t="s">
        <v>61</v>
      </c>
    </row>
    <row r="75" spans="1:22" x14ac:dyDescent="0.2">
      <c r="A75" s="83" t="s">
        <v>158</v>
      </c>
      <c r="B75" s="86" t="s">
        <v>73</v>
      </c>
      <c r="C75" s="89" t="s">
        <v>5</v>
      </c>
      <c r="D75" s="92">
        <f>D74</f>
        <v>42.86</v>
      </c>
      <c r="E75" s="16"/>
      <c r="F75" s="15"/>
      <c r="G75" s="18"/>
      <c r="H75" s="40"/>
      <c r="I75" s="16" t="s">
        <v>74</v>
      </c>
      <c r="J75" s="15" t="s">
        <v>5</v>
      </c>
      <c r="K75" s="18" t="s">
        <v>31</v>
      </c>
      <c r="L75" s="15" t="s">
        <v>21</v>
      </c>
      <c r="M75" s="120" t="s">
        <v>61</v>
      </c>
    </row>
    <row r="76" spans="1:22" x14ac:dyDescent="0.2">
      <c r="A76" s="85"/>
      <c r="B76" s="88"/>
      <c r="C76" s="91"/>
      <c r="D76" s="94"/>
      <c r="E76" s="16"/>
      <c r="F76" s="15"/>
      <c r="G76" s="18"/>
      <c r="H76" s="15"/>
      <c r="I76" s="16" t="s">
        <v>47</v>
      </c>
      <c r="J76" s="15" t="s">
        <v>32</v>
      </c>
      <c r="K76" s="18" t="s">
        <v>31</v>
      </c>
      <c r="L76" s="15" t="s">
        <v>21</v>
      </c>
      <c r="M76" s="121"/>
    </row>
    <row r="77" spans="1:22" ht="25.5" x14ac:dyDescent="0.2">
      <c r="A77" s="19" t="s">
        <v>159</v>
      </c>
      <c r="B77" s="32" t="s">
        <v>69</v>
      </c>
      <c r="C77" s="15" t="s">
        <v>5</v>
      </c>
      <c r="D77" s="18">
        <v>16.5</v>
      </c>
      <c r="E77" s="16"/>
      <c r="F77" s="15"/>
      <c r="G77" s="15"/>
      <c r="H77" s="15"/>
      <c r="I77" s="16" t="s">
        <v>44</v>
      </c>
      <c r="J77" s="15" t="s">
        <v>32</v>
      </c>
      <c r="K77" s="18" t="s">
        <v>31</v>
      </c>
      <c r="L77" s="15" t="s">
        <v>21</v>
      </c>
      <c r="M77" s="53" t="s">
        <v>61</v>
      </c>
    </row>
    <row r="78" spans="1:22" ht="25.5" x14ac:dyDescent="0.2">
      <c r="A78" s="19" t="s">
        <v>160</v>
      </c>
      <c r="B78" s="32" t="s">
        <v>70</v>
      </c>
      <c r="C78" s="15" t="s">
        <v>5</v>
      </c>
      <c r="D78" s="18">
        <f>D77</f>
        <v>16.5</v>
      </c>
      <c r="E78" s="16"/>
      <c r="F78" s="15"/>
      <c r="G78" s="15"/>
      <c r="H78" s="15"/>
      <c r="I78" s="16" t="s">
        <v>47</v>
      </c>
      <c r="J78" s="15" t="s">
        <v>32</v>
      </c>
      <c r="K78" s="18" t="s">
        <v>31</v>
      </c>
      <c r="L78" s="15" t="s">
        <v>21</v>
      </c>
      <c r="M78" s="53" t="s">
        <v>61</v>
      </c>
    </row>
    <row r="79" spans="1:22" ht="25.5" x14ac:dyDescent="0.2">
      <c r="A79" s="83" t="s">
        <v>161</v>
      </c>
      <c r="B79" s="118" t="s">
        <v>64</v>
      </c>
      <c r="C79" s="89" t="s">
        <v>19</v>
      </c>
      <c r="D79" s="104">
        <v>40</v>
      </c>
      <c r="E79" s="89"/>
      <c r="F79" s="89"/>
      <c r="G79" s="89"/>
      <c r="H79" s="125"/>
      <c r="I79" s="16" t="s">
        <v>62</v>
      </c>
      <c r="J79" s="54" t="s">
        <v>33</v>
      </c>
      <c r="K79" s="18">
        <f>D79</f>
        <v>40</v>
      </c>
      <c r="L79" s="55" t="s">
        <v>65</v>
      </c>
      <c r="M79" s="120" t="s">
        <v>61</v>
      </c>
    </row>
    <row r="80" spans="1:22" ht="12.75" customHeight="1" x14ac:dyDescent="0.2">
      <c r="A80" s="85"/>
      <c r="B80" s="119"/>
      <c r="C80" s="91"/>
      <c r="D80" s="105"/>
      <c r="E80" s="91"/>
      <c r="F80" s="91"/>
      <c r="G80" s="91"/>
      <c r="H80" s="126"/>
      <c r="I80" s="56" t="s">
        <v>67</v>
      </c>
      <c r="J80" s="54" t="s">
        <v>66</v>
      </c>
      <c r="K80" s="18">
        <v>1</v>
      </c>
      <c r="L80" s="55" t="s">
        <v>65</v>
      </c>
      <c r="M80" s="121"/>
    </row>
    <row r="81" spans="1:13" ht="12.75" customHeight="1" x14ac:dyDescent="0.2">
      <c r="A81" s="69" t="s">
        <v>162</v>
      </c>
      <c r="B81" s="32" t="s">
        <v>68</v>
      </c>
      <c r="C81" s="41" t="s">
        <v>19</v>
      </c>
      <c r="D81" s="57">
        <v>8</v>
      </c>
      <c r="E81" s="41"/>
      <c r="F81" s="41"/>
      <c r="G81" s="41"/>
      <c r="H81" s="58"/>
      <c r="I81" s="56" t="s">
        <v>39</v>
      </c>
      <c r="J81" s="54" t="s">
        <v>33</v>
      </c>
      <c r="K81" s="18" t="s">
        <v>31</v>
      </c>
      <c r="L81" s="15" t="s">
        <v>21</v>
      </c>
      <c r="M81" s="53" t="s">
        <v>61</v>
      </c>
    </row>
    <row r="82" spans="1:13" ht="25.5" x14ac:dyDescent="0.2">
      <c r="A82" s="19" t="s">
        <v>163</v>
      </c>
      <c r="B82" s="16" t="s">
        <v>63</v>
      </c>
      <c r="C82" s="15" t="s">
        <v>19</v>
      </c>
      <c r="D82" s="18">
        <v>16</v>
      </c>
      <c r="E82" s="16"/>
      <c r="F82" s="15"/>
      <c r="G82" s="15"/>
      <c r="H82" s="15"/>
      <c r="I82" s="16" t="s">
        <v>62</v>
      </c>
      <c r="J82" s="54" t="s">
        <v>33</v>
      </c>
      <c r="K82" s="18" t="s">
        <v>31</v>
      </c>
      <c r="L82" s="15" t="s">
        <v>21</v>
      </c>
      <c r="M82" s="53" t="s">
        <v>61</v>
      </c>
    </row>
    <row r="83" spans="1:13" ht="51" x14ac:dyDescent="0.2">
      <c r="A83" s="19" t="s">
        <v>164</v>
      </c>
      <c r="B83" s="16" t="s">
        <v>34</v>
      </c>
      <c r="C83" s="15" t="s">
        <v>17</v>
      </c>
      <c r="D83" s="18">
        <v>1</v>
      </c>
      <c r="E83" s="16"/>
      <c r="F83" s="15"/>
      <c r="G83" s="15"/>
      <c r="H83" s="15"/>
      <c r="I83" s="16" t="s">
        <v>35</v>
      </c>
      <c r="J83" s="15" t="s">
        <v>17</v>
      </c>
      <c r="K83" s="18">
        <v>1</v>
      </c>
      <c r="L83" s="15" t="s">
        <v>21</v>
      </c>
      <c r="M83" s="53" t="s">
        <v>61</v>
      </c>
    </row>
    <row r="84" spans="1:13" ht="25.5" x14ac:dyDescent="0.2">
      <c r="A84" s="83" t="s">
        <v>182</v>
      </c>
      <c r="B84" s="86" t="s">
        <v>36</v>
      </c>
      <c r="C84" s="89" t="s">
        <v>19</v>
      </c>
      <c r="D84" s="122">
        <v>2</v>
      </c>
      <c r="E84" s="48"/>
      <c r="F84" s="15"/>
      <c r="G84" s="18"/>
      <c r="H84" s="15"/>
      <c r="I84" s="16" t="s">
        <v>168</v>
      </c>
      <c r="J84" s="15" t="s">
        <v>17</v>
      </c>
      <c r="K84" s="18">
        <v>1</v>
      </c>
      <c r="L84" s="89" t="s">
        <v>21</v>
      </c>
      <c r="M84" s="120" t="s">
        <v>61</v>
      </c>
    </row>
    <row r="85" spans="1:13" ht="25.5" x14ac:dyDescent="0.2">
      <c r="A85" s="85"/>
      <c r="B85" s="88"/>
      <c r="C85" s="91"/>
      <c r="D85" s="123"/>
      <c r="E85" s="48"/>
      <c r="F85" s="15"/>
      <c r="G85" s="18"/>
      <c r="H85" s="75"/>
      <c r="I85" s="16" t="s">
        <v>169</v>
      </c>
      <c r="J85" s="15" t="s">
        <v>17</v>
      </c>
      <c r="K85" s="18">
        <v>1</v>
      </c>
      <c r="L85" s="91"/>
      <c r="M85" s="121"/>
    </row>
    <row r="86" spans="1:13" ht="25.5" x14ac:dyDescent="0.2">
      <c r="A86" s="68" t="s">
        <v>183</v>
      </c>
      <c r="B86" s="32" t="s">
        <v>69</v>
      </c>
      <c r="C86" s="15" t="s">
        <v>5</v>
      </c>
      <c r="D86" s="18">
        <f>16.5+42.04+16.5+41.15+28.95+17.4</f>
        <v>162.54</v>
      </c>
      <c r="E86" s="16"/>
      <c r="F86" s="15"/>
      <c r="G86" s="15"/>
      <c r="H86" s="15"/>
      <c r="I86" s="16" t="s">
        <v>44</v>
      </c>
      <c r="J86" s="15" t="s">
        <v>32</v>
      </c>
      <c r="K86" s="18" t="s">
        <v>31</v>
      </c>
      <c r="L86" s="15" t="s">
        <v>21</v>
      </c>
      <c r="M86" s="59" t="s">
        <v>81</v>
      </c>
    </row>
    <row r="87" spans="1:13" ht="25.5" x14ac:dyDescent="0.2">
      <c r="A87" s="68" t="s">
        <v>184</v>
      </c>
      <c r="B87" s="32" t="s">
        <v>70</v>
      </c>
      <c r="C87" s="15" t="s">
        <v>5</v>
      </c>
      <c r="D87" s="18">
        <f>D86</f>
        <v>162.54</v>
      </c>
      <c r="E87" s="16"/>
      <c r="F87" s="15"/>
      <c r="G87" s="15"/>
      <c r="H87" s="15"/>
      <c r="I87" s="16" t="s">
        <v>47</v>
      </c>
      <c r="J87" s="15" t="s">
        <v>32</v>
      </c>
      <c r="K87" s="18" t="s">
        <v>31</v>
      </c>
      <c r="L87" s="15" t="s">
        <v>21</v>
      </c>
      <c r="M87" s="59" t="s">
        <v>81</v>
      </c>
    </row>
    <row r="88" spans="1:13" ht="25.5" x14ac:dyDescent="0.2">
      <c r="A88" s="19" t="s">
        <v>165</v>
      </c>
      <c r="B88" s="50" t="s">
        <v>173</v>
      </c>
      <c r="C88" s="19" t="s">
        <v>17</v>
      </c>
      <c r="D88" s="19" t="s">
        <v>82</v>
      </c>
      <c r="E88" s="32" t="s">
        <v>174</v>
      </c>
      <c r="F88" s="19" t="s">
        <v>17</v>
      </c>
      <c r="G88" s="19" t="s">
        <v>82</v>
      </c>
      <c r="H88" s="49" t="s">
        <v>22</v>
      </c>
      <c r="I88" s="32" t="s">
        <v>174</v>
      </c>
      <c r="J88" s="19" t="s">
        <v>17</v>
      </c>
      <c r="K88" s="19" t="s">
        <v>82</v>
      </c>
      <c r="L88" s="15" t="s">
        <v>21</v>
      </c>
      <c r="M88" s="66" t="s">
        <v>83</v>
      </c>
    </row>
    <row r="89" spans="1:13" ht="15.75" x14ac:dyDescent="0.2">
      <c r="A89" s="117" t="s">
        <v>26</v>
      </c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</row>
    <row r="90" spans="1:13" ht="15.75" customHeight="1" x14ac:dyDescent="0.2">
      <c r="A90" s="19" t="s">
        <v>166</v>
      </c>
      <c r="B90" s="32" t="s">
        <v>27</v>
      </c>
      <c r="C90" s="15" t="s">
        <v>5</v>
      </c>
      <c r="D90" s="15" t="s">
        <v>181</v>
      </c>
      <c r="E90" s="15"/>
      <c r="F90" s="15"/>
      <c r="G90" s="18"/>
      <c r="H90" s="15"/>
      <c r="I90" s="16"/>
      <c r="J90" s="15"/>
      <c r="K90" s="18"/>
      <c r="L90" s="15" t="s">
        <v>21</v>
      </c>
    </row>
    <row r="91" spans="1:13" ht="23.25" customHeight="1" x14ac:dyDescent="0.2">
      <c r="A91" s="19" t="s">
        <v>167</v>
      </c>
      <c r="B91" s="32" t="s">
        <v>28</v>
      </c>
      <c r="C91" s="19" t="s">
        <v>29</v>
      </c>
      <c r="D91" s="19">
        <v>0.02</v>
      </c>
      <c r="E91" s="16"/>
      <c r="F91" s="15"/>
      <c r="G91" s="18"/>
      <c r="H91" s="15"/>
      <c r="I91" s="16"/>
      <c r="J91" s="15"/>
      <c r="K91" s="18"/>
      <c r="L91" s="15" t="s">
        <v>21</v>
      </c>
    </row>
    <row r="92" spans="1:13" ht="25.5" x14ac:dyDescent="0.2">
      <c r="A92" s="19" t="s">
        <v>185</v>
      </c>
      <c r="B92" s="32" t="s">
        <v>30</v>
      </c>
      <c r="C92" s="15" t="s">
        <v>29</v>
      </c>
      <c r="D92" s="15">
        <v>0.02</v>
      </c>
      <c r="E92" s="15"/>
      <c r="F92" s="15"/>
      <c r="G92" s="18"/>
      <c r="H92" s="15"/>
      <c r="I92" s="16"/>
      <c r="J92" s="15"/>
      <c r="K92" s="18"/>
      <c r="L92" s="15" t="s">
        <v>21</v>
      </c>
    </row>
    <row r="93" spans="1:13" ht="30.75" customHeight="1" x14ac:dyDescent="0.2">
      <c r="A93" s="109" t="s">
        <v>13</v>
      </c>
      <c r="B93" s="109"/>
      <c r="C93" s="109"/>
      <c r="D93" s="109"/>
      <c r="E93" s="109"/>
      <c r="F93" s="109"/>
      <c r="G93" s="109"/>
      <c r="H93" s="109"/>
      <c r="I93" s="109"/>
      <c r="J93" s="109"/>
      <c r="K93" s="109"/>
      <c r="L93" s="109"/>
    </row>
    <row r="94" spans="1:13" ht="15.75" x14ac:dyDescent="0.25">
      <c r="A94" s="20"/>
      <c r="B94" s="21"/>
      <c r="C94" s="21"/>
      <c r="D94" s="21"/>
      <c r="E94" s="21"/>
      <c r="F94" s="20"/>
      <c r="G94" s="20"/>
      <c r="H94" s="20"/>
      <c r="I94" s="20"/>
      <c r="J94" s="5"/>
      <c r="K94" s="5"/>
      <c r="L94" s="5"/>
    </row>
    <row r="95" spans="1:13" ht="15" x14ac:dyDescent="0.25">
      <c r="A95" s="127" t="s">
        <v>14</v>
      </c>
      <c r="B95" s="127"/>
      <c r="C95" s="127"/>
      <c r="D95" s="127"/>
      <c r="E95" s="127"/>
      <c r="F95" s="127"/>
      <c r="G95" s="127"/>
      <c r="H95" s="127"/>
      <c r="I95" s="127"/>
      <c r="J95" s="127"/>
      <c r="K95" s="127"/>
      <c r="L95" s="127"/>
      <c r="M95" s="127"/>
    </row>
    <row r="96" spans="1:13" ht="15.75" x14ac:dyDescent="0.25">
      <c r="A96" s="21"/>
      <c r="B96" s="21"/>
      <c r="C96" s="21"/>
      <c r="D96" s="21"/>
      <c r="E96" s="21"/>
      <c r="F96" s="21"/>
      <c r="G96" s="20"/>
      <c r="H96" s="20"/>
      <c r="I96" s="20"/>
      <c r="J96" s="5"/>
      <c r="K96" s="5"/>
      <c r="L96" s="5"/>
    </row>
    <row r="97" spans="1:12" ht="15" x14ac:dyDescent="0.25">
      <c r="B97" s="22"/>
    </row>
    <row r="98" spans="1:12" ht="15.75" x14ac:dyDescent="0.25">
      <c r="A98" s="21"/>
      <c r="B98" s="21"/>
      <c r="C98" s="21"/>
      <c r="D98" s="21"/>
      <c r="E98" s="21"/>
      <c r="F98" s="21"/>
      <c r="G98" s="20"/>
      <c r="H98" s="20"/>
      <c r="I98" s="20"/>
      <c r="J98" s="5"/>
      <c r="K98" s="5"/>
      <c r="L98" s="5"/>
    </row>
  </sheetData>
  <mergeCells count="55">
    <mergeCell ref="A95:M95"/>
    <mergeCell ref="A10:M10"/>
    <mergeCell ref="G79:G80"/>
    <mergeCell ref="M84:M85"/>
    <mergeCell ref="B84:B85"/>
    <mergeCell ref="C84:C85"/>
    <mergeCell ref="D84:D85"/>
    <mergeCell ref="M75:M76"/>
    <mergeCell ref="M79:M80"/>
    <mergeCell ref="M50:M52"/>
    <mergeCell ref="H79:H80"/>
    <mergeCell ref="A79:A80"/>
    <mergeCell ref="B75:B76"/>
    <mergeCell ref="M61:M63"/>
    <mergeCell ref="E79:E80"/>
    <mergeCell ref="F79:F80"/>
    <mergeCell ref="A84:A85"/>
    <mergeCell ref="L84:L85"/>
    <mergeCell ref="A11:M11"/>
    <mergeCell ref="E1:L1"/>
    <mergeCell ref="A8:L8"/>
    <mergeCell ref="A93:L93"/>
    <mergeCell ref="A9:L9"/>
    <mergeCell ref="C12:D12"/>
    <mergeCell ref="E12:H12"/>
    <mergeCell ref="I12:L12"/>
    <mergeCell ref="A12:A13"/>
    <mergeCell ref="B12:B13"/>
    <mergeCell ref="A41:L41"/>
    <mergeCell ref="A89:L89"/>
    <mergeCell ref="A45:L45"/>
    <mergeCell ref="D61:D63"/>
    <mergeCell ref="B79:B80"/>
    <mergeCell ref="C79:C80"/>
    <mergeCell ref="D79:D80"/>
    <mergeCell ref="A61:A63"/>
    <mergeCell ref="B61:B63"/>
    <mergeCell ref="C61:C63"/>
    <mergeCell ref="C75:C76"/>
    <mergeCell ref="D75:D76"/>
    <mergeCell ref="A75:A76"/>
    <mergeCell ref="A50:A52"/>
    <mergeCell ref="B50:B52"/>
    <mergeCell ref="C50:C52"/>
    <mergeCell ref="D50:D52"/>
    <mergeCell ref="A14:L14"/>
    <mergeCell ref="A17:A18"/>
    <mergeCell ref="B17:B18"/>
    <mergeCell ref="C17:C18"/>
    <mergeCell ref="D17:D18"/>
    <mergeCell ref="A32:A34"/>
    <mergeCell ref="B32:B34"/>
    <mergeCell ref="C32:C34"/>
    <mergeCell ref="D32:D34"/>
    <mergeCell ref="A40:L40"/>
  </mergeCells>
  <phoneticPr fontId="0" type="noConversion"/>
  <printOptions horizontalCentered="1"/>
  <pageMargins left="0.19685039370078741" right="0" top="0" bottom="0" header="0" footer="0"/>
  <pageSetup paperSize="9" scale="73" fitToHeight="0" orientation="landscape" r:id="rId1"/>
  <headerFooter alignWithMargins="0"/>
  <rowBreaks count="2" manualBreakCount="2">
    <brk id="36" max="12" man="1"/>
    <brk id="7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ischenko</dc:creator>
  <cp:lastModifiedBy>Пользователь Windows</cp:lastModifiedBy>
  <cp:lastPrinted>2024-10-30T01:30:58Z</cp:lastPrinted>
  <dcterms:created xsi:type="dcterms:W3CDTF">2002-06-27T06:35:29Z</dcterms:created>
  <dcterms:modified xsi:type="dcterms:W3CDTF">2024-11-06T07:05:49Z</dcterms:modified>
</cp:coreProperties>
</file>